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15135" windowHeight="9300"/>
  </bookViews>
  <sheets>
    <sheet name="ugovoreni 31 12 2011" sheetId="1" r:id="rId1"/>
  </sheets>
  <definedNames>
    <definedName name="_xlnm._FilterDatabase" localSheetId="0" hidden="1">'ugovoreni 31 12 2011'!$A$4:$F$42</definedName>
    <definedName name="_Hlk180915091" localSheetId="0">'ugovoreni 31 12 2011'!#REF!</definedName>
    <definedName name="_Hlk180988645" localSheetId="0">'ugovoreni 31 12 2011'!$A$7</definedName>
    <definedName name="_xlnm.Print_Area" localSheetId="0">'ugovoreni 31 12 2011'!$A$1:$I$121</definedName>
    <definedName name="_xlnm.Print_Titles" localSheetId="0">'ugovoreni 31 12 2011'!$4:$5</definedName>
  </definedNames>
  <calcPr calcId="125725" fullCalcOnLoad="1"/>
</workbook>
</file>

<file path=xl/calcChain.xml><?xml version="1.0" encoding="utf-8"?>
<calcChain xmlns="http://schemas.openxmlformats.org/spreadsheetml/2006/main">
  <c r="C88" i="1"/>
  <c r="H88"/>
  <c r="I88"/>
  <c r="G88"/>
  <c r="H120"/>
  <c r="I120"/>
  <c r="G120"/>
  <c r="C120"/>
  <c r="H100"/>
  <c r="I100"/>
  <c r="G100"/>
  <c r="C100"/>
  <c r="H77"/>
  <c r="G77"/>
  <c r="H72"/>
  <c r="G72"/>
  <c r="H66"/>
  <c r="I50"/>
  <c r="G50"/>
  <c r="C50"/>
  <c r="H47"/>
  <c r="H37"/>
  <c r="H35"/>
  <c r="H34"/>
  <c r="G32"/>
  <c r="C32"/>
  <c r="H50"/>
  <c r="H29"/>
  <c r="H28"/>
  <c r="H27"/>
  <c r="H26"/>
  <c r="H25"/>
  <c r="H24"/>
  <c r="G21"/>
  <c r="C21"/>
  <c r="H23"/>
  <c r="H20"/>
  <c r="H21"/>
  <c r="G121"/>
  <c r="H32"/>
  <c r="H121"/>
  <c r="I21"/>
  <c r="I32"/>
  <c r="I121"/>
  <c r="C121"/>
</calcChain>
</file>

<file path=xl/sharedStrings.xml><?xml version="1.0" encoding="utf-8"?>
<sst xmlns="http://schemas.openxmlformats.org/spreadsheetml/2006/main" count="440" uniqueCount="223">
  <si>
    <t>PPK Karlovačka mesna industrija d.d.
Karlovac</t>
  </si>
  <si>
    <t>a) Ulaganje u opremanje postojećih klaonica, rasjekaonica, hladnjača, objekata za proizvodnju mljevenog mesa, mesnih pripravaka  i preradu mesa;</t>
  </si>
  <si>
    <t>NAZIV KORISNIKA</t>
  </si>
  <si>
    <t>MJERA</t>
  </si>
  <si>
    <t>ULAGANJE</t>
  </si>
  <si>
    <t>IZNOS ULAGANJA</t>
  </si>
  <si>
    <t>IZNOS POTPORE</t>
  </si>
  <si>
    <t>Red.br.</t>
  </si>
  <si>
    <t>GALA D.O.O.; Bjelovar</t>
  </si>
  <si>
    <t>a) Ulaganje u opremanje objekata za držanje kokoši nesilica, uključujući opremu za sprečavanje širenja ptičjih bolesti;
b) Ulaganje u posebnu opremu za rukovanje i korištenje stajskog gnoja poput tankova za gnoj;
c) Ulaganje u specijaliziranu opremu za transport gnoja;</t>
  </si>
  <si>
    <t>OPG MARIJAN KADIĆ; Gundinci</t>
  </si>
  <si>
    <t>a) Ulaganje u izgradnju i/ili u rekonstrukciju objekata za držanje peradi unutar prostora farme;
b) Ulaganje u izgradnju i/ili u rekonstrukciju skladišnih kapaciteta za stajski gnoj;
a) Ulaganje u opremanje objekata za držanje peradi, uključujući opremu za sprječavanje širenja ptičjih bolesti unutar prostora farme;
b) Ulaganje u posebnu opremu za rukovanje i korištenje stajskog  gnoja poput tankova za gnoj;
c) Ulaganje u specijaliziranu opremu za transport gnoja;</t>
  </si>
  <si>
    <t>OPG MLADEN KARAVIDOVIĆ; Gundinci</t>
  </si>
  <si>
    <t>M.I. AGRO d.o.o.
Velika Kopanica</t>
  </si>
  <si>
    <t xml:space="preserve">a) Ulaganje u izgradnju i/ili u rekonstrukciju objekata za držanje svinja unutar prostora farme;
b) Ulaganje u izgradnju i/ili u rekonstrukciju skladišnih kapaciteta za stajski gnoj;
a) Ulaganje u opremanje objekata za držanje svinja unutar prostora za farme; 
</t>
  </si>
  <si>
    <t>a) Ulaganje u izgradnju i/ili u rekonstrukciju objekata za skladištenje i sušenje žitarica i uljarica
b) Ulaganje u opremanje objekata za skladištenje i sušenje žitarica i uljarica</t>
  </si>
  <si>
    <t>ZDENKA-MLIJEČNI PROIZVODI d.o.o.
Veliki Zdenci</t>
  </si>
  <si>
    <t>a) Ulaganje u opremanje postojećih objekata za poslovanje s mlijekom;</t>
  </si>
  <si>
    <t>a) Ulaganje u izgradnju i/ili rekonstrukciju objekata za preradu ribe, rakova i živih školjkaša;
a) Ulaganje u opremanje objekata za preradu ribe, rakova i živih školjkaša uključujući opremu za hlađenje, rezanje, sušenje, dimljenje, pakiranje proizvoda i zbrinjavanje nusproizvoda životinjskog podrijetla koji nisu za prehranu ljudi, uključujući i softver;</t>
  </si>
  <si>
    <t>FARMA MUZNIH KRAVA "MALA BRANJEVINA" D.O.O.; Osijek</t>
  </si>
  <si>
    <t>e) Ulaganje u specijaliziranu opremu za transport gnoja;</t>
  </si>
  <si>
    <t>SAMITA- KOMERC d.o.o. ; Koprivnica</t>
  </si>
  <si>
    <t>a) Ulaganje u izgradnju i/ili u rekonstrukciju objekata za držanje kokoši nesilica;
a) Ulaganje u opremanje objekata za držanje kokoši nesilica, uključujući opremu za sprečavanje širenja ptičjih bolesti;</t>
  </si>
  <si>
    <t>OPG MIHALJ DAMIR
Zagreb</t>
  </si>
  <si>
    <t>OPG MARČETA BRANKO; Špišić Bukovica</t>
  </si>
  <si>
    <t>a) Ulaganje u izgradnju i/ili u rekonstrukciju  objekata za držanje muznih krava unutar prostora farme;
a) Ulaganje u opremanje objekata za  držanje muznih krava unutar prostora farme;
b) Ulaganje u opremanje objekata za proizvodnju mlijeka poput strojeva za mužnju unutar prostora farme;
c) Ulaganje u postrojenja za hlađenje i skladištenje mlijeka unutar prostora farme;
e) Ulaganje u specijaliziranu opremu za transport gnoja;</t>
  </si>
  <si>
    <t>b) Ulaganje u izgradnju i/ili rekonstrukciju objekata za skladištenje voća i povrća;
a) Ulaganje u specijaliziranu opremu za berbu, sortiranje i pakiranje voća i povrća uključujući stolno grožđe;</t>
  </si>
  <si>
    <t>a) Ulaganje u specijaliziranu opremu za berbu, sortiranje i pakiranje voća i povrća uključujući stolno grožđe;
c) Ulaganje u sustav  za zaštitu od tuče na farmi (uključujući računalnu opremu) za voćnjake i stolno grožđe;</t>
  </si>
  <si>
    <t>a) Ulaganje u specijaliziranu opremu za berbu, sortiranje i pakiranje voća i povrća uključujući stolno grožđe;</t>
  </si>
  <si>
    <t>(EUR)</t>
  </si>
  <si>
    <t>b) Ulaganje u izgradnju i/ili u rekonstrukciju skladišnih kapaciteta za stajski gnoj;
a) Ulaganje u opremanje objekata za držanje kokoši nesilica, uključujući opremu za sprečavanje širenja ptičjih bolesti;</t>
  </si>
  <si>
    <t>SVEUKUPNO</t>
  </si>
  <si>
    <t>VOĆNJAK d.o.o., Ivankovo</t>
  </si>
  <si>
    <t>Poljoprivredni obrt BOKUN, Vuka</t>
  </si>
  <si>
    <t>DESYRE d.o.o., Vidovec</t>
  </si>
  <si>
    <t>BIOS d.o.o., Varaždin</t>
  </si>
  <si>
    <t>Proizvodnja konzumnih jaja i trgovina "MALTARIĆ", Koprivnica</t>
  </si>
  <si>
    <t>a) Ulaganje u rekonstrukciju postojećih klaonica;
a) Ulaganje u opremanje postojećih klaonica;</t>
  </si>
  <si>
    <t xml:space="preserve">OPG BRAČUN BRANKO; Nova Bukovica </t>
  </si>
  <si>
    <t>a) Ulaganje u izgradnju i/ili u rekonstrukciju  objekata za držanje muznih krava unutar prostora farme;
b) Ulaganje u izgradnju i/ili u rekonstrukciju skladišnih kapaciteta  za stajski gnoj;
a) Ulaganje u opremanje objekata za  držanje muznih krava unutar prostora farme;
b) Ulaganje u opremanje objekata za proizvodnju mlijeka poput strojeva za mužnju unutar prostora farme;
c) Ulaganje u postrojenja za hlađenje i skladištenje mlijeka unutar prostora farme;
d) Ulaganje u posebnu opremu za rukovanje i korištenje  stajskog gnoja poput tankova za gnoj;</t>
  </si>
  <si>
    <t>M.T.O. PALEKA; Zemunik Donji</t>
  </si>
  <si>
    <t xml:space="preserve">OPG DODLEK FRANJO;
Belica </t>
  </si>
  <si>
    <t>a) Ulaganje u specijaliziranu opremu za berbu, sortiranje i pakiranje voća i povrća uključujući stolno grožđe;
b) Ulaganje u opremanje objekata za skladištenje voća i povrća;</t>
  </si>
  <si>
    <t>FARMA TOMAŠANCI d.o.o. ; Semeljci</t>
  </si>
  <si>
    <t>d) Ulaganje u posebnu opremu za rukovanje i korištenje  stajskog gnoja poput tankova za gnoj;
e) Ulaganje u specijaliziranu opremu za transport gnoja;</t>
  </si>
  <si>
    <t>MAKLER d.o.o.; Darda</t>
  </si>
  <si>
    <t>KOZLOVIĆ OBRT ZA VINOGRADARSTVO, PROIZVODNJU VINA I DESTIL. ALKOHOLNIH PIĆA
Buje</t>
  </si>
  <si>
    <t>a) Ulaganje u opremanje vinarija (oprema za filtriranje, stabilizaciju, linije za punjenje, automatsko etiketiranje i pakiranje);</t>
  </si>
  <si>
    <t>HAMER d.o.o. Čakovec</t>
  </si>
  <si>
    <t>b) Ulaganje u izgradnju objekata za poslovanje s mlijekom;
b) Ulaganje u opremanje objekata za poslovanje s mlijekom;
d) Ulaganje u specijalna vozila za prijevoz sirovog mlijeka;</t>
  </si>
  <si>
    <t>ŽUVELA d.o.o. Hvar</t>
  </si>
  <si>
    <t>IZNOS EU POTPORE</t>
  </si>
  <si>
    <t>101.1</t>
  </si>
  <si>
    <t>Sektor mljekarstva</t>
  </si>
  <si>
    <t>101.2</t>
  </si>
  <si>
    <t>101.3</t>
  </si>
  <si>
    <t>Sektor svinjogojstva</t>
  </si>
  <si>
    <t>101.4</t>
  </si>
  <si>
    <t>Sektor peradarstva</t>
  </si>
  <si>
    <t>101.5</t>
  </si>
  <si>
    <t>Sektor jaja</t>
  </si>
  <si>
    <t>101.6</t>
  </si>
  <si>
    <t>Sektor voća i povrća</t>
  </si>
  <si>
    <t>101.7</t>
  </si>
  <si>
    <t>Sektor žitarica i uljarica</t>
  </si>
  <si>
    <t>103.1</t>
  </si>
  <si>
    <t>Sektor mlijeka i mljekarstva</t>
  </si>
  <si>
    <t>103.2</t>
  </si>
  <si>
    <t>103.3</t>
  </si>
  <si>
    <t>Sektor ribarstva</t>
  </si>
  <si>
    <t>103.5</t>
  </si>
  <si>
    <t>Sektor vinarstva</t>
  </si>
  <si>
    <t>SEKTOR</t>
  </si>
  <si>
    <t>ŠIFRA SEKTORA</t>
  </si>
  <si>
    <t>AGENCIJA ZA PLAĆANJA U POLJOPRIVREDI, RIBARSTVU I RURALNOM RAZVOJU</t>
  </si>
  <si>
    <t>Sektor za financije, Odjel za izvještavanje</t>
  </si>
  <si>
    <t>Zadruga branitelja ZLATNI VRTOVI Virovitica</t>
  </si>
  <si>
    <t>b) Ulaganje u izgradnju i/ili rekonstrukciju objekata za skladištenje voća i povrća;
a) Ulaganje u specijaliziranu opremu za berbu, sortiranje i pakiranje voća i povrća uključujući stolno grožđe;
b) Ulaganje u opremanje objekata za skladištenje voća i povrća</t>
  </si>
  <si>
    <t>OPG Davor Kraljić;
Sveti Đurđ</t>
  </si>
  <si>
    <t>a) Ulaganje u izgradnju i/ili u rekonstrukciju objekata za držanje peradi unutar prostora farme;
b) Ulaganje u izgradnju i/ili u rekonstrukciju skladišnih kapaciteta za stajski gnoj;
a) Ulaganje u opremanje objekata za držanje peradi, uključujući opremu za sprječavanje širenja ptičjih bolesti unutar prostora farme;</t>
  </si>
  <si>
    <t>a) Ulaganje u izgradnju i/ili u rekonstrukciju objekata za držanje kokoši nesilica;
b) Ulaganje u izgradnju i/ili u rekonstrukciju skladišnih kapaciteta za stajski gnoj;
a) Ulaganje u opremanje objekata za držanje kokoši nesilica, uključujući opremu za sprečavanje širenja ptičjih bolesti;</t>
  </si>
  <si>
    <t>GARO d.o.o.;
Stobreč</t>
  </si>
  <si>
    <t>a) Ulaganje u izgradnju i/ili u rekonstrukciju objekata za držanje kokoši nesilica;
b) Ulaganje u izgradnju i/ili u rekonstrukciju skladišnih kapaciteta za stajski gnoj;
a) Ulaganje u opremanje objekata za držanje kokoši nesilica, uključujući opremu za sprečavanje širenja ptičjih bolesti;
c) Ulaganje u specijaliziranu opremu za transport gnoja;</t>
  </si>
  <si>
    <t>MIAGRO d.o.o.
Našička Breznica</t>
  </si>
  <si>
    <t>PTO Đurkić;
Slakovci</t>
  </si>
  <si>
    <t>OPG Šilhan Katica,
Garčin</t>
  </si>
  <si>
    <t xml:space="preserve">a) Ulaganje u izgradnju i/ili u rekonstrukciju objekata za držanje svinja unutar prostora farme;
a) Ulaganje u opremanje objekata za držanje svinja unutar prostora za farme; </t>
  </si>
  <si>
    <t>KANAAN d.o.o.
Miholjački Poreč</t>
  </si>
  <si>
    <t>VINARIJA VINSKI VRH d.o.o. 
Hraščina</t>
  </si>
  <si>
    <t>OPG Kolarek Marijan;
Ivanec</t>
  </si>
  <si>
    <t>a) Ulaganje u izgradnju i/ili u rekonstrukciju objekata za držanje svinja unutar prostora farme;
b) Ulaganje u izgradnju i/ili u rekonstrukciju skladišnih kapaciteta za stajski gnoj;
a) Ulaganje u opremanje objekata za držanje svinja unutar prostora za farme; 
b) Ulaganje u posebnu opremu za rukovanje i korištenje stajskog gnoja poput tankova za gnoj;</t>
  </si>
  <si>
    <t>OPG Igor Boštik;
Ivanovo Selo</t>
  </si>
  <si>
    <t>a) Ulaganje u izgradnju i/ili u rekonstrukciju  objekata za držanje muznih krava unutar prostora farme;
b) Ulaganje u opremanje objekata za proizvodnju mlijeka poput strojeva za mužnju unutar prostora farme;
c) Ulaganje u postrojenja za hlađenje i skladištenje mlijeka unutar prostora farme;
d) Ulaganje u posebnu opremu za rukovanje i korištenje  stajskog gnoja poput tankova za gnoj;</t>
  </si>
  <si>
    <t>LUNETA d.o.o. 
Ludbreg</t>
  </si>
  <si>
    <t>a) Ulaganje u izgradnju i/ili u rekonstrukciju objekata za držanje kokoši nesilica;
b) Ulaganje u izgradnju i/ili u rekonstrukciju skladišnih kapaciteta za stajski gnoj;
a) Ulaganje u opremanje objekata za držanje kokoši nesilica, uključujući opremu za sprečavanje širenja ptičjih bolesti;
b) Ulaganje u posebnu opremu za rukovanje i korištenje stajskog gnoja poput tankova za gnoj;
c) Ulaganje u specijaliziranu opremu za transport gnoja;</t>
  </si>
  <si>
    <t>Ribarska zadruga "OMEGA 3";
Kali</t>
  </si>
  <si>
    <t>b) Ulaganje u izgradnju i/ili u rekonstrukciju skladišnih kapaciteta za stajski gnoj;
b) Ulaganje u izgradnju i/ili u rekonstrukciju skladišnih kapaciteta za stajski gnoj;
c) Ulaganje u specijaliziranu opremu za transport gnoja;</t>
  </si>
  <si>
    <t>OLASAGASTI d.o.o.
Komiža</t>
  </si>
  <si>
    <t xml:space="preserve">a) Ulaganje u rekonstrukciju postojećih objekata za poslovanje s mlijekom;
b) Ulaganje u izgradnju i/ili rekonstrukciju otpremnih centara i/ili centara za pročišćavanje živih školjkaša; </t>
  </si>
  <si>
    <t>"KRAPINA" Poljoprivredna zadruga Krapina</t>
  </si>
  <si>
    <t xml:space="preserve">b) Ulaganje u opremanje objekata za skladištenje voća i povrća;
c) Ulaganje u sustav  za zaštitu od tuče na farmi (uključujući računalnu opremu) za voćnjake i stolno grožđe;
</t>
  </si>
  <si>
    <t>a) Ulaganje u opremanje objekata za preradu voća,povrća, maslina (isključujući maslinovo ulje), aromatičnog, začinskog i ljekovitog bilja i gljiva</t>
  </si>
  <si>
    <t>a) Ulaganje u izgradnju i/ili rekonstrukciju objekata za preradu (konzerviranje, sušenje, zamrzavanje) voća, povrća, maslina (isključujući maslinovo ulje), aromatičnog, začinskog i ljekovitog bilja i gljiva
a) Ulaganje u opremanje objekata za preradu voća,povrća, maslina (isključujući maslinovo ulje), aromatičnog, začinskog i ljekovitog bilja i gljiva</t>
  </si>
  <si>
    <t>103.4</t>
  </si>
  <si>
    <t>Sektor prerade voća i povrće (uključujući gljive)</t>
  </si>
  <si>
    <t xml:space="preserve">Peradarska farma "DERIFAJ"; Bjelovar </t>
  </si>
  <si>
    <t>BIK d.o.o.
Čazma</t>
  </si>
  <si>
    <t>HLAD d.o.o. 
Slavonski Brod</t>
  </si>
  <si>
    <t>STELLA MEDITERANEA d.o.o.; 
Split</t>
  </si>
  <si>
    <t>OBRT ZA PROIZVODNJU, PRERADU BAKALARA I UGOSTITELJSTVO "MILENA";Višnjan</t>
  </si>
  <si>
    <t>Prvi natječaj (mjera101,103)</t>
  </si>
  <si>
    <t>Drugi natječaj (mjera101,103)</t>
  </si>
  <si>
    <t>Treći natječaj (mjera101,103)</t>
  </si>
  <si>
    <t>Četvrti natječaj (mjera101,103)</t>
  </si>
  <si>
    <t>OPG Marko Milas;
Ivanovac</t>
  </si>
  <si>
    <t>OPG Nikola Debelec,
Gornji Kraljevec</t>
  </si>
  <si>
    <t>OPG Miroslav Kolić,
Jarmina</t>
  </si>
  <si>
    <t>OPG Mario Di Giusti,
Staro Čiče</t>
  </si>
  <si>
    <t>OPG Dejan Obadić,
Belica</t>
  </si>
  <si>
    <t>Salaš d.o.o.;
Dinjevac</t>
  </si>
  <si>
    <t>e) ulaganje u izgradnju sustava za navodnjavanje na otvorenom za trajne nasade i površine pod povrćem, koristeći podzemne (izvori i bunari) i površinske vode (rijeke, jezera i akumulacije); izgradnja sustava, uključujući pumpe, cijevi, ventile i raspršivače; izgradnja bunara
b) Ulaganje u specijaliziranu opremu za berbu, sortiranje i pakiranje voća i povrća uključujući stolno grožđe;
d) Ulaganje u sustav  za zaštitu od tuče na farmi (uključujući računalnu opremu) za voćnjake i stolno grožđe;
e) ulaganje u opremanje sustava za navodnjavanje na otvorenom za trajne nasade i površine pod povrćem, koristeći podzemne (izvori i bunari) i površinske vode (rijeke, jezera i akumulacije); izgradnja sustava, uključujući pumpe, cijevi, ventile i raspršivače; izgradnja bunara</t>
  </si>
  <si>
    <t>b) Ulaganje u specijaliziranu opremu za berbu, sortiranje i pakiranje voća i povrća uključujući stolno grožđe;
c) Ulaganje u opremanje objekata za skladištenje voća i povrća;</t>
  </si>
  <si>
    <t>d) Ulaganje u sustav  za zaštitu od tuče na farmi (uključujući računalnu opremu) za voćnjake i stolno grožđe;</t>
  </si>
  <si>
    <t>b) Ulaganje u specijaliziranu opremu za berbu, sortiranje i pakiranje voća i povrća uključujući stolno grožđe;
d) Ulaganje u sustav  za zaštitu od tuče na farmi (uključujući računalnu opremu) za voćnjake i stolno grožđe;
e) ulaganje u opremanje sustava za navodnjavanje na otvorenom za trajne nasade i površine pod povrćem, koristeći podzemne (izvori i bunari) i površinske vode (rijeke, jezera i akumulacije); izgradnja sustava, uključujući pumpe, cijevi, ventile i raspršivače; izgradnja bunara</t>
  </si>
  <si>
    <t>b) Ulaganje u specijaliziranu opremu za berbu, sortiranje i pakiranje voća i povrća uključujući stolno grožđe;</t>
  </si>
  <si>
    <t>a) Ulaganje u izgradnju i/ili rekonstrukciju staklenika/plastenika za proizvodnju voća i povrća;
a) Ulaganje u opremanje  staklenika/plastenika za proizvodnju voća i povrća;
b) Ulaganje u specijaliziranu opremu za berbu, sortiranje i pakiranje voća i povrća uključujući stolno grožđe;</t>
  </si>
  <si>
    <t>Arbacommerce d.o.o.;
Zadar</t>
  </si>
  <si>
    <t>OPG Damir Mesarić;
Belica</t>
  </si>
  <si>
    <t>Poljoprivredni obrt ŠAFARIĆ,
Belica</t>
  </si>
  <si>
    <t>Marikomerc d.o.o.
Poličnik</t>
  </si>
  <si>
    <t>Poljoprivredni proizvođač Anđelko Kozjak;
Belica</t>
  </si>
  <si>
    <t>Gospodarstvo "Kovačić";
Belica</t>
  </si>
  <si>
    <t>Fructus d.o.o.;
Velika Ludina</t>
  </si>
  <si>
    <t>Obrt Minas Zrno 1,
vl. Zlatica Kvezić,
Ludbreg</t>
  </si>
  <si>
    <t>Fragaria d.o.o.
Zagreb</t>
  </si>
  <si>
    <t>Farma muznih krava "MALA BRANJEVINA" D.O.O.; Osijek</t>
  </si>
  <si>
    <t>Glazir d.o.o.;
Rugvica</t>
  </si>
  <si>
    <t>Obrt Vrhovec;
Luka</t>
  </si>
  <si>
    <t>Šafram d.o.o.
Zagreb</t>
  </si>
  <si>
    <t>OPG Dejanović Andrijana,
V.Budaševo</t>
  </si>
  <si>
    <t>OPG "Kosić Milan",
Vidovec</t>
  </si>
  <si>
    <t>OPG Milenko Šmida;
Vrbovec</t>
  </si>
  <si>
    <t>Iločki podrumi d.d.;
Ilok</t>
  </si>
  <si>
    <t>Pescamar d.o.o.
Rovinj</t>
  </si>
  <si>
    <t>Evrosan d.o.o.,
Brestovec Orehovički</t>
  </si>
  <si>
    <t>Rigeta d.o.o.
Zagreb</t>
  </si>
  <si>
    <t>OPG "Marijan Kušec",
Cirkvena</t>
  </si>
  <si>
    <t>Krmiva d.o.o.,
Zagreb</t>
  </si>
  <si>
    <t>"Karlo Tomislav"obrt
Semeljci</t>
  </si>
  <si>
    <t>OPG Borojević Dobrivoj,
Trojeglava</t>
  </si>
  <si>
    <t>PanoniaPig d.o.o., 
Koprivnički Ivanec</t>
  </si>
  <si>
    <t>OPG Turković Nikola, Turkovići Ogulinski</t>
  </si>
  <si>
    <t>OPG "Guiseppe Lupieri",
Vodnjan</t>
  </si>
  <si>
    <t>a) Ulaganje u izgradnju i/ili rekonstrukciju objekata za preradu ribe, rakova,mekušaca i ostalih vodenih beskralježnjaka;
a) Ulaganje u opremanje objekata za preradu ribe, rakova, mekušaca i ostalih vodenih beskralježnjaka uključujući opremu za hlađenje, rezanje, sušenje, dimljenje, pakiranje proizvoda i zbrinjavanje nusproizvoda , uključujući i softver (ili računalnu opremu);</t>
  </si>
  <si>
    <t>a) Ulaganje u izgradnju i/ili rekonstrukciju objekata za preradu ribe, rakova,mekušaca i ostalih vodenih beskralježnjaka;</t>
  </si>
  <si>
    <t>c) Ulaganje u novo podizanje i/ili restrukturiranje i zamjenu postojećih nasada voća i stolnog grožđa 
b) Ulaganje u specijaliziranu opremu za berbu, sortiranje i pakiranje voća i povrća uključujući stolno grožđe;
c) Ulaganje u opremanje objekta za skladištenje voća i povrća
d) Ulaganje u sustav  za zaštitu od tuče na farmi (uključujući računalnu opremu) za voćnjake i stolno grožđe;</t>
  </si>
  <si>
    <t>b) Ulaganje u izgradnju i/ili rekonstrukciju objekata za skladištenje voća i povrća;
b) Ulaganje u specijaliziranu opremu za berbu, sortiranje i pakiranje voća i povrća uključujući stolno grožđe;</t>
  </si>
  <si>
    <t>g) Ulaganje u opremanje bioplinskih postrojenja na farmi</t>
  </si>
  <si>
    <t>a) Ulaganje u opremanje objekata za  držanje muznih krava i/ili mliječnih ovaca i /ili mliječnih koza unutar prostora farme;
e) Ulaganje u specijaliziranu opremu za transport gnoja;</t>
  </si>
  <si>
    <t>a) Ulaganje u izgradnju i/ili u rekonstrukciju objekata za držanje svinja unutar prostora farme;
b) Ulaganje u izgradnju i/ili u rekonstrukciju skladišnih kapaciteta za stajski gnoj;
a) Ulaganje u opremanje objekata za držanje svinja unutar prostora farme; 
c) Ulaganje u specijaliziranu opremu za transport gnoja;</t>
  </si>
  <si>
    <t>a) Ulaganje u izgradnju i/ili u rekonstrukciju  objekata za držanje muznih krava i/ili mliječnih ovaca i/ili mliječnih koza unutar prostora farme;
a) Ulaganje u opremanje objekata za  držanje muznih krava i/ili mliječnih ovaca i /ili mliječnih koza unutar prostora farme;
e) Ulaganje u specijaliziranu opremu za transport gnoja;</t>
  </si>
  <si>
    <t>b) Ulaganje u opremanje klaonica, rasjekaonica, hladnjača, objekata za proizvodnju mljevenog mesa, mesnih pripravaka  i preradu mesa;
e) Ulaganje u opremu za obradu otpadnih voda, filtriranje zraka i rashladne sustave</t>
  </si>
  <si>
    <t>b) Ulaganje u izgradnju klaonica, rasjekaonica, hladnjača, objekata za proizvodnju mljevenog mesa, mesnih pripravaka  i preradu mesa;
b) Ulaganje u opremanje klaonica, rasjekaonica, hladnjača, objekata za proizvodnju mljevenog mesa, mesnih pripravaka  i preradu mesa;</t>
  </si>
  <si>
    <t>a) Ulaganje u izgradnju i/ili u rekonstrukciju objekata za držanje svinja unutar prostora farme;
a) Ulaganje u opremanje objekata za držanje svinja unutar prostora farme; 
b) Ulaganje u posebnu opremu za rukovanje i korištenje stajskog gnoja poput tankova za gnoj;</t>
  </si>
  <si>
    <t>d) ulaganja u restrukturiranje i zamjenu postojećih nasada vinskih kultivara grožđa i maslina 
e) ulaganje u izgradnju sustava za navodnjavanje na otvorenom za trajne nasade i površine pod povrćem, koristeći podzemne (izvori i bunari) i površinske vode (rijeke, jezera i akumulacije); izgradnja sustava, uključujući pumpe, cijevi, ventile i raspršivače; izgradnja bunara
b) Ulaganje u specijaliziranu opremu za berbu, sortiranje i pakiranje voća i povrća uključujući stolno grožđe;
e) ulaganje u opremanje sustava za navodnjavanje na otvorenom za trajne nasade i površine pod povrćem, koristeći podzemne (izvori i bunari) i površinske vode (rijeke, jezera i akumulacije); izgradnja sustava, uključujući pumpe, cijevi, ventile i raspršivače; izgradnja bunara</t>
  </si>
  <si>
    <t>Peti natječaj (mjera101,103)</t>
  </si>
  <si>
    <t>OPG Stjepan Kušec, Gornja Rijeka</t>
  </si>
  <si>
    <t>OPG Vlahek Ljubomir ,
Hodošan</t>
  </si>
  <si>
    <t>Farma Tomašanci d.o.o.,
Semeljci</t>
  </si>
  <si>
    <t>EKO INVEST d.o.o.,
Vojnić</t>
  </si>
  <si>
    <t>KABEL SERVIS 1 d.o.o.,
Vojnić</t>
  </si>
  <si>
    <t>OPG Ivica Stančin, Luka Ludbreška</t>
  </si>
  <si>
    <t>OPG Ivo Zelić, Petrijevci</t>
  </si>
  <si>
    <t>DESYRE d.o.o. , Vidovec</t>
  </si>
  <si>
    <t>OPG Marko Šarčević,
Banfi</t>
  </si>
  <si>
    <t>OPG Tomica Cafuk, Vidovec</t>
  </si>
  <si>
    <t xml:space="preserve">c) Ulaganje u novo podizanje i/ili restrukturiranje i zamjenu postojećih nasada voća i stolnog grožđa </t>
  </si>
  <si>
    <t xml:space="preserve">a) Ulaganje u izgradnju i/ili u rekonstrukciju objekata za držanje svinja unutar prostora farme;
a) Ulaganje u opremanje objekata za držanje svinja unutar prostora farme; </t>
  </si>
  <si>
    <t xml:space="preserve">c) Ulaganje u novo podizanje i/ili restrukturiranje i zamjenu postojećih nasada voća i stolnog grožđa
d) Ulaganje u sustav  za zaštitu od tuče na farmi (uključujući računalnu opremu) za voćnjake i stolno grožđe;
e) ulaganje u opremanje sustava za navodnjavanje na otvorenom za trajne nasade i površine pod povrćem, koristeći podzemne (izvori i bunari) i površinske vode (rijeke, jezera i akumulacije); izgradnja sustava, uključujući pumpe, cijevi, ventile i raspršivače; izgradnja bunara </t>
  </si>
  <si>
    <t>b) Ulaganje u izgradnju i/ili rekonstrukciju objekata za skladištenje voća i povrća;
b) Ulaganje u specijaliziranu opremu za berbu, sortiranje i pakiranje voća i povrća uključujući stolno grožđe;
c) Ulaganje u opremanje objekata za skladištenje voća i povrća;
d) Ulaganje u sustav  za zaštitu od tuče na farmi (uključujući računalnu opremu) za voćnjake i stolno grožđe;
e) ulaganje u opremanje sustava za navodnjavanje na otvorenom za trajne nasade i površine pod povrćem, koristeći podzemne (izvori i bunari) i površinske vode (rijeke, jezera i akumulacije); izgradnja sustava, uključujući pumpe, cijevi, ventile i raspršivače; izgradnja bunara</t>
  </si>
  <si>
    <t>a) Ulaganje u izgradnju i/ili rekonstrukciju staklenika/plastenika za proizvodnju voća i povrća;
a) Ulaganje u opremanje  staklenika/plastenika za proizvodnju voća i povrća;</t>
  </si>
  <si>
    <t>Prvi natječaj (M302)</t>
  </si>
  <si>
    <t>Branimir Kardum,
Zagreb</t>
  </si>
  <si>
    <t>OPG Babac Sandra, Poljica</t>
  </si>
  <si>
    <t>OPG Marinela Merklin,
Cerovlje</t>
  </si>
  <si>
    <t>Roda plus d.o.o. ,
Gušće</t>
  </si>
  <si>
    <t>OPG Gvido Prister,
Mrežnica</t>
  </si>
  <si>
    <t>OPG Juras Nikola,
Mala Subotica</t>
  </si>
  <si>
    <t>Branko Kardum, Zagreb</t>
  </si>
  <si>
    <t>Staklarski obrt "Staklorez Šestak", Novi Marof</t>
  </si>
  <si>
    <t>OPG Kostanjevec Goran, Koprivnica</t>
  </si>
  <si>
    <t>Petar Brajković, Brajkovići</t>
  </si>
  <si>
    <t>Dalmati d.o.o.,
Drniš</t>
  </si>
  <si>
    <t>Cerot d.o.o., Tinjan</t>
  </si>
  <si>
    <t>Svjećarsko - medičarski obrt "Slavica",
Klenovnik</t>
  </si>
  <si>
    <t>Ranč Barba Tone, obrt za rekreacijsko jahanje vl. Zoran Uravić, Manjadvorci</t>
  </si>
  <si>
    <t>Maja Kardum Ranilović,
Zagreb</t>
  </si>
  <si>
    <t>Ugostiteljsko poljoprivredni obrt Rici, vl. Anton Grubešić, Loborika</t>
  </si>
  <si>
    <t>OPG Baldaš,
 vl. Iva Baldaš, Ohnići</t>
  </si>
  <si>
    <t>Obrt za seoski turizam "EKO SELO STRUG", Plesmo</t>
  </si>
  <si>
    <t xml:space="preserve">a) Ulaganje u izgradnju i/ili rekonstrukciju objekata za pružanje turističkih i/ili ugostiteljskih usluga uključujući objekte za uzgoj životinja kao dio turističke ponude, objekte za rekreaciju, turističke kampove, objekte na otvorenom (za jahanje, sportski ribolov na kopnenim vodama, biciklističke, tematske i jahačke staze) rekonstrukciju objekata tradicijske arhitekture (tradicijske stambene i gospodarske objekte) 
b) Ulaganje u opremanje objekata za pružanje turističkih i/ili ugostiteljskih usluga uključujući objekte za uzgoj životinja kao dio turističke ponude, objekte za rekreaciju, turističke kampove, objekte na otvorenom (za jahanje, sportski ribolov na kopnenim vodama, biciklističke, tematske i jahačke staze) rekonstrukciju objekata tradicijske arhitekture (tradicijske stambene i gospodarske objekte) </t>
  </si>
  <si>
    <t xml:space="preserve">a) Ulaganje u izgradnju i/ili rekonstrukciju  objekata za preradu, skladištenje i pakiranje proizvoda ( od mlijeka, mesa, voća i povrća)  na poljoprivrednom gospodarstvu.
b) Ulaganje u opremanje  objekata a za preradu, skladištenje i pakiranje proizvoda ( od mlijeka, mesa, voća i povrća)  na poljoprivrednom gospodarstvu.
</t>
  </si>
  <si>
    <t xml:space="preserve">a) Ulaganje u izgradnju i/ili rekonstrukciju objekata za pružanje turističkih i/ili ugostiteljskih usluga uključujući objekte za uzgoj životinja kao dio turističke ponude, objekte za rekreaciju, turističke kampove, objekte na otvorenom (za jahanje, sportski ribolov na kopnenim vodama, biciklističke, tematske i jahačke staze) rekonstrukciju objekata tradicijske arhitekture (tradicijske stambene i gospodarske objekte) </t>
  </si>
  <si>
    <t xml:space="preserve">a) Ulaganje u izgradnju i/ili rekonstrukciju objekata za uspostavljanje  tradicijskih obrta, uključujući objekte za pakiranje i trženje proizvoda tradicijskih obrta </t>
  </si>
  <si>
    <t xml:space="preserve">b) Ulaganje u opremanje objekata za pružanje turističkih i/ili ugostiteljskih usluga uključujući objekte za uzgoj životinja kao dio turističke ponude, objekte za rekreaciju, turističke kampove, objekte na otvorenom (za jahanje, sportski ribolov na kopnenim vodama, biciklističke, tematske i jahačke staze) rekonstrukciju objekata tradicijske arhitekture (tradicijske stambene i gospodarske objekte) </t>
  </si>
  <si>
    <t>a) Ulaganje u izgradnju i/ili rekonstrukciju objekata za uspostavljanje  tradicijskih obrta, uključujući objekte za pakiranje i trženje proizvoda tradicijskih obrta 
b ) Ulaganje u opremanje objekata za uspostavljanje  tradicijskih obrta, uključujući objekte za pakiranje i trženje proizvoda tradicijskih obrta</t>
  </si>
  <si>
    <t>UKUPNO 1. NATJEČAJ (M302)</t>
  </si>
  <si>
    <t>UKUPNO 5. NATJEČAJ (M101,103)</t>
  </si>
  <si>
    <t>UKUPNO 4. NATJEČAJ (M101,103)</t>
  </si>
  <si>
    <t>UKUPNO 3. NATJEČAJ (M101,103)</t>
  </si>
  <si>
    <t>UKUPNO 2. NATJEČAJ (M101,103)</t>
  </si>
  <si>
    <t>UKUPNO 1. NATJEČAJ (M101,103)</t>
  </si>
  <si>
    <t xml:space="preserve">Sektor prerade voća i povrće </t>
  </si>
  <si>
    <t xml:space="preserve">Sektor  voća i povrća </t>
  </si>
  <si>
    <t>Sektor prerade mesa</t>
  </si>
  <si>
    <t>Sektor tradicijskih obrta</t>
  </si>
  <si>
    <t>302.2</t>
  </si>
  <si>
    <t>Sektor prerade na poljoprivrednim gospodarstvima</t>
  </si>
  <si>
    <t>302.8</t>
  </si>
  <si>
    <t>302.1</t>
  </si>
  <si>
    <t>Sektor ruralnog turizma</t>
  </si>
  <si>
    <t>Pregled korisnika IPARD programa (ugovoreni projekti) do 31.12.2011.</t>
  </si>
  <si>
    <t>Sektor govedarstva</t>
  </si>
</sst>
</file>

<file path=xl/styles.xml><?xml version="1.0" encoding="utf-8"?>
<styleSheet xmlns="http://schemas.openxmlformats.org/spreadsheetml/2006/main">
  <fonts count="14">
    <font>
      <sz val="10"/>
      <name val="Arial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i/>
      <sz val="1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1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9" fillId="0" borderId="0"/>
  </cellStyleXfs>
  <cellXfs count="10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/>
    </xf>
    <xf numFmtId="4" fontId="2" fillId="3" borderId="5" xfId="0" applyNumberFormat="1" applyFont="1" applyFill="1" applyBorder="1" applyAlignment="1">
      <alignment horizontal="right" vertical="center" wrapText="1"/>
    </xf>
    <xf numFmtId="4" fontId="2" fillId="3" borderId="6" xfId="0" applyNumberFormat="1" applyFont="1" applyFill="1" applyBorder="1" applyAlignment="1">
      <alignment horizontal="righ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left" vertical="center" wrapText="1"/>
    </xf>
    <xf numFmtId="4" fontId="2" fillId="3" borderId="8" xfId="0" applyNumberFormat="1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left" vertical="center" wrapText="1"/>
    </xf>
    <xf numFmtId="4" fontId="2" fillId="4" borderId="9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2" fillId="0" borderId="2" xfId="0" applyNumberFormat="1" applyFont="1" applyBorder="1" applyAlignment="1">
      <alignment vertical="center"/>
    </xf>
    <xf numFmtId="4" fontId="12" fillId="0" borderId="10" xfId="0" applyNumberFormat="1" applyFont="1" applyBorder="1" applyAlignment="1">
      <alignment vertical="center"/>
    </xf>
    <xf numFmtId="4" fontId="12" fillId="0" borderId="2" xfId="0" applyNumberFormat="1" applyFont="1" applyFill="1" applyBorder="1" applyAlignment="1">
      <alignment vertical="center"/>
    </xf>
    <xf numFmtId="4" fontId="12" fillId="0" borderId="11" xfId="0" applyNumberFormat="1" applyFont="1" applyFill="1" applyBorder="1" applyAlignment="1">
      <alignment vertical="center"/>
    </xf>
    <xf numFmtId="0" fontId="13" fillId="5" borderId="12" xfId="0" applyFont="1" applyFill="1" applyBorder="1" applyAlignment="1">
      <alignment horizontal="center" vertical="center" wrapText="1"/>
    </xf>
    <xf numFmtId="0" fontId="13" fillId="5" borderId="13" xfId="0" applyFont="1" applyFill="1" applyBorder="1" applyAlignment="1">
      <alignment horizontal="center" vertical="center" wrapText="1"/>
    </xf>
    <xf numFmtId="0" fontId="13" fillId="5" borderId="8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4" fontId="12" fillId="0" borderId="10" xfId="0" applyNumberFormat="1" applyFont="1" applyFill="1" applyBorder="1" applyAlignment="1">
      <alignment vertical="center"/>
    </xf>
    <xf numFmtId="4" fontId="12" fillId="0" borderId="3" xfId="0" applyNumberFormat="1" applyFont="1" applyFill="1" applyBorder="1" applyAlignment="1">
      <alignment vertical="center"/>
    </xf>
    <xf numFmtId="4" fontId="12" fillId="0" borderId="14" xfId="0" applyNumberFormat="1" applyFont="1" applyFill="1" applyBorder="1" applyAlignment="1">
      <alignment vertical="center"/>
    </xf>
    <xf numFmtId="0" fontId="1" fillId="0" borderId="15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4" fontId="12" fillId="0" borderId="14" xfId="0" applyNumberFormat="1" applyFont="1" applyBorder="1" applyAlignment="1">
      <alignment vertical="center"/>
    </xf>
    <xf numFmtId="0" fontId="5" fillId="0" borderId="2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vertical="center"/>
    </xf>
    <xf numFmtId="0" fontId="5" fillId="0" borderId="11" xfId="0" applyFont="1" applyBorder="1" applyAlignment="1">
      <alignment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left" vertical="center" wrapText="1"/>
    </xf>
    <xf numFmtId="4" fontId="2" fillId="3" borderId="9" xfId="0" applyNumberFormat="1" applyFont="1" applyFill="1" applyBorder="1" applyAlignment="1">
      <alignment horizontal="right" vertical="center" wrapText="1"/>
    </xf>
    <xf numFmtId="4" fontId="2" fillId="3" borderId="18" xfId="0" applyNumberFormat="1" applyFont="1" applyFill="1" applyBorder="1" applyAlignment="1">
      <alignment horizontal="right" vertical="center" wrapText="1"/>
    </xf>
    <xf numFmtId="0" fontId="1" fillId="0" borderId="2" xfId="0" applyFont="1" applyBorder="1" applyAlignment="1">
      <alignment horizontal="left" vertical="center"/>
    </xf>
    <xf numFmtId="0" fontId="1" fillId="0" borderId="2" xfId="0" applyFont="1" applyFill="1" applyBorder="1" applyAlignment="1">
      <alignment horizontal="left" vertical="center"/>
    </xf>
    <xf numFmtId="0" fontId="5" fillId="0" borderId="2" xfId="0" applyNumberFormat="1" applyFont="1" applyBorder="1" applyAlignment="1">
      <alignment vertical="center" wrapText="1"/>
    </xf>
    <xf numFmtId="0" fontId="5" fillId="0" borderId="0" xfId="0" applyNumberFormat="1" applyFont="1" applyBorder="1" applyAlignment="1">
      <alignment vertical="center" wrapText="1"/>
    </xf>
    <xf numFmtId="0" fontId="5" fillId="0" borderId="8" xfId="0" applyNumberFormat="1" applyFont="1" applyBorder="1" applyAlignment="1">
      <alignment vertical="center" wrapText="1"/>
    </xf>
    <xf numFmtId="4" fontId="2" fillId="4" borderId="18" xfId="0" applyNumberFormat="1" applyFont="1" applyFill="1" applyBorder="1" applyAlignment="1">
      <alignment horizontal="right" vertical="center" wrapText="1"/>
    </xf>
    <xf numFmtId="4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4" fontId="12" fillId="0" borderId="19" xfId="0" applyNumberFormat="1" applyFont="1" applyFill="1" applyBorder="1" applyAlignment="1">
      <alignment vertical="center"/>
    </xf>
    <xf numFmtId="0" fontId="3" fillId="6" borderId="20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2" fillId="4" borderId="26" xfId="0" applyFont="1" applyFill="1" applyBorder="1" applyAlignment="1">
      <alignment horizontal="center" vertical="center" wrapText="1"/>
    </xf>
    <xf numFmtId="0" fontId="2" fillId="3" borderId="25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3" fillId="6" borderId="29" xfId="0" applyFont="1" applyFill="1" applyBorder="1" applyAlignment="1">
      <alignment horizontal="center" vertical="center" wrapText="1"/>
    </xf>
    <xf numFmtId="0" fontId="3" fillId="6" borderId="30" xfId="0" applyFont="1" applyFill="1" applyBorder="1" applyAlignment="1">
      <alignment horizontal="center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5" borderId="23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24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</cellXfs>
  <cellStyles count="3">
    <cellStyle name="Normal" xfId="0" builtinId="0"/>
    <cellStyle name="Obično 2" xfId="1"/>
    <cellStyle name="Obično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22"/>
  <sheetViews>
    <sheetView tabSelected="1" view="pageBreakPreview" zoomScale="80" zoomScaleSheetLayoutView="80" workbookViewId="0">
      <pane ySplit="2490" activePane="bottomLeft"/>
      <selection activeCell="E124" sqref="E124"/>
      <selection pane="bottomLeft" activeCell="G121" sqref="G121:I121"/>
    </sheetView>
  </sheetViews>
  <sheetFormatPr defaultRowHeight="12.75"/>
  <cols>
    <col min="1" max="1" width="5.85546875" style="1" customWidth="1"/>
    <col min="2" max="2" width="29.140625" style="1" customWidth="1"/>
    <col min="3" max="3" width="10.7109375" style="1" customWidth="1"/>
    <col min="4" max="4" width="12" style="1" customWidth="1"/>
    <col min="5" max="5" width="26.5703125" style="2" customWidth="1"/>
    <col min="6" max="6" width="49.42578125" style="2" customWidth="1"/>
    <col min="7" max="7" width="15.140625" style="1" customWidth="1"/>
    <col min="8" max="8" width="17.7109375" style="1" bestFit="1" customWidth="1"/>
    <col min="9" max="9" width="16.42578125" style="1" customWidth="1"/>
    <col min="10" max="10" width="16.140625" style="1" customWidth="1"/>
    <col min="11" max="11" width="12.7109375" style="1" bestFit="1" customWidth="1"/>
    <col min="12" max="12" width="13.7109375" style="1" customWidth="1"/>
    <col min="13" max="16384" width="9.140625" style="1"/>
  </cols>
  <sheetData>
    <row r="1" spans="1:10" ht="15.75">
      <c r="A1" s="27" t="s">
        <v>74</v>
      </c>
    </row>
    <row r="2" spans="1:10" ht="17.25" customHeight="1">
      <c r="A2" s="28" t="s">
        <v>75</v>
      </c>
    </row>
    <row r="3" spans="1:10" ht="25.5" customHeight="1" thickBot="1">
      <c r="A3" s="94" t="s">
        <v>221</v>
      </c>
      <c r="B3" s="95"/>
      <c r="C3" s="95"/>
      <c r="D3" s="95"/>
      <c r="E3" s="95"/>
      <c r="F3" s="95"/>
      <c r="G3" s="95"/>
      <c r="H3" s="95"/>
      <c r="I3" s="95"/>
    </row>
    <row r="4" spans="1:10" s="3" customFormat="1" ht="30" customHeight="1">
      <c r="A4" s="98" t="s">
        <v>7</v>
      </c>
      <c r="B4" s="83" t="s">
        <v>2</v>
      </c>
      <c r="C4" s="83" t="s">
        <v>3</v>
      </c>
      <c r="D4" s="96" t="s">
        <v>73</v>
      </c>
      <c r="E4" s="96" t="s">
        <v>72</v>
      </c>
      <c r="F4" s="83" t="s">
        <v>4</v>
      </c>
      <c r="G4" s="50" t="s">
        <v>5</v>
      </c>
      <c r="H4" s="50" t="s">
        <v>6</v>
      </c>
      <c r="I4" s="51" t="s">
        <v>51</v>
      </c>
    </row>
    <row r="5" spans="1:10" s="3" customFormat="1" ht="15.75" customHeight="1" thickBot="1">
      <c r="A5" s="99"/>
      <c r="B5" s="84"/>
      <c r="C5" s="84"/>
      <c r="D5" s="97"/>
      <c r="E5" s="97"/>
      <c r="F5" s="84"/>
      <c r="G5" s="52" t="s">
        <v>29</v>
      </c>
      <c r="H5" s="52" t="s">
        <v>29</v>
      </c>
      <c r="I5" s="53" t="s">
        <v>29</v>
      </c>
    </row>
    <row r="6" spans="1:10" ht="27.75" customHeight="1">
      <c r="A6" s="80" t="s">
        <v>110</v>
      </c>
      <c r="B6" s="81"/>
      <c r="C6" s="81"/>
      <c r="D6" s="81"/>
      <c r="E6" s="81"/>
      <c r="F6" s="81"/>
      <c r="G6" s="81"/>
      <c r="H6" s="81"/>
      <c r="I6" s="82"/>
    </row>
    <row r="7" spans="1:10" ht="71.25" customHeight="1">
      <c r="A7" s="13">
        <v>1</v>
      </c>
      <c r="B7" s="14" t="s">
        <v>8</v>
      </c>
      <c r="C7" s="15">
        <v>101</v>
      </c>
      <c r="D7" s="15" t="s">
        <v>59</v>
      </c>
      <c r="E7" s="25" t="s">
        <v>60</v>
      </c>
      <c r="F7" s="8" t="s">
        <v>9</v>
      </c>
      <c r="G7" s="46">
        <v>2034374</v>
      </c>
      <c r="H7" s="46">
        <v>1017187</v>
      </c>
      <c r="I7" s="47">
        <v>762890.25</v>
      </c>
      <c r="J7" s="4"/>
    </row>
    <row r="8" spans="1:10" ht="139.5" customHeight="1">
      <c r="A8" s="5">
        <v>2</v>
      </c>
      <c r="B8" s="7" t="s">
        <v>10</v>
      </c>
      <c r="C8" s="6">
        <v>101</v>
      </c>
      <c r="D8" s="6" t="s">
        <v>57</v>
      </c>
      <c r="E8" s="7" t="s">
        <v>58</v>
      </c>
      <c r="F8" s="9" t="s">
        <v>11</v>
      </c>
      <c r="G8" s="46">
        <v>492369.6</v>
      </c>
      <c r="H8" s="46">
        <v>270803.28000000003</v>
      </c>
      <c r="I8" s="47">
        <v>203102.46</v>
      </c>
      <c r="J8" s="4"/>
    </row>
    <row r="9" spans="1:10" ht="140.25" customHeight="1">
      <c r="A9" s="5">
        <v>3</v>
      </c>
      <c r="B9" s="7" t="s">
        <v>12</v>
      </c>
      <c r="C9" s="6">
        <v>101</v>
      </c>
      <c r="D9" s="6" t="s">
        <v>57</v>
      </c>
      <c r="E9" s="7" t="s">
        <v>58</v>
      </c>
      <c r="F9" s="9" t="s">
        <v>11</v>
      </c>
      <c r="G9" s="46">
        <v>513986.86</v>
      </c>
      <c r="H9" s="46">
        <v>282692.77</v>
      </c>
      <c r="I9" s="47">
        <v>212019.58</v>
      </c>
      <c r="J9" s="4"/>
    </row>
    <row r="10" spans="1:10" ht="81" customHeight="1">
      <c r="A10" s="13">
        <v>4</v>
      </c>
      <c r="B10" s="10" t="s">
        <v>13</v>
      </c>
      <c r="C10" s="6">
        <v>101</v>
      </c>
      <c r="D10" s="6" t="s">
        <v>55</v>
      </c>
      <c r="E10" s="7" t="s">
        <v>56</v>
      </c>
      <c r="F10" s="9" t="s">
        <v>14</v>
      </c>
      <c r="G10" s="46">
        <v>468246.4</v>
      </c>
      <c r="H10" s="46">
        <v>257535.52</v>
      </c>
      <c r="I10" s="47">
        <v>193151.64</v>
      </c>
      <c r="J10" s="4"/>
    </row>
    <row r="11" spans="1:10" ht="55.5" customHeight="1">
      <c r="A11" s="5">
        <v>5</v>
      </c>
      <c r="B11" s="10" t="s">
        <v>16</v>
      </c>
      <c r="C11" s="6">
        <v>103</v>
      </c>
      <c r="D11" s="6" t="s">
        <v>65</v>
      </c>
      <c r="E11" s="7" t="s">
        <v>66</v>
      </c>
      <c r="F11" s="9" t="s">
        <v>17</v>
      </c>
      <c r="G11" s="46">
        <v>3030303.04</v>
      </c>
      <c r="H11" s="46">
        <v>1515151.52</v>
      </c>
      <c r="I11" s="47">
        <v>1136363.6399999999</v>
      </c>
      <c r="J11" s="4"/>
    </row>
    <row r="12" spans="1:10" ht="96.75" customHeight="1">
      <c r="A12" s="5">
        <v>6</v>
      </c>
      <c r="B12" s="10" t="s">
        <v>109</v>
      </c>
      <c r="C12" s="6">
        <v>103</v>
      </c>
      <c r="D12" s="6" t="s">
        <v>68</v>
      </c>
      <c r="E12" s="7" t="s">
        <v>69</v>
      </c>
      <c r="F12" s="9" t="s">
        <v>18</v>
      </c>
      <c r="G12" s="46">
        <v>500538.56</v>
      </c>
      <c r="H12" s="46">
        <v>250269.28</v>
      </c>
      <c r="I12" s="47">
        <v>187701.96</v>
      </c>
      <c r="J12" s="4"/>
    </row>
    <row r="13" spans="1:10" ht="46.5" customHeight="1">
      <c r="A13" s="13">
        <v>7</v>
      </c>
      <c r="B13" s="10" t="s">
        <v>19</v>
      </c>
      <c r="C13" s="6">
        <v>101</v>
      </c>
      <c r="D13" s="6" t="s">
        <v>52</v>
      </c>
      <c r="E13" s="7" t="s">
        <v>53</v>
      </c>
      <c r="F13" s="9" t="s">
        <v>20</v>
      </c>
      <c r="G13" s="46">
        <v>115151.52</v>
      </c>
      <c r="H13" s="46">
        <v>57575.76</v>
      </c>
      <c r="I13" s="47">
        <v>43181.82</v>
      </c>
      <c r="J13" s="4"/>
    </row>
    <row r="14" spans="1:10" ht="72.75" customHeight="1">
      <c r="A14" s="5">
        <v>8</v>
      </c>
      <c r="B14" s="10" t="s">
        <v>21</v>
      </c>
      <c r="C14" s="6">
        <v>101</v>
      </c>
      <c r="D14" s="6" t="s">
        <v>59</v>
      </c>
      <c r="E14" s="7" t="s">
        <v>60</v>
      </c>
      <c r="F14" s="9" t="s">
        <v>22</v>
      </c>
      <c r="G14" s="46">
        <v>467261.52</v>
      </c>
      <c r="H14" s="46">
        <v>256993.84</v>
      </c>
      <c r="I14" s="47">
        <v>192745.38</v>
      </c>
      <c r="J14" s="4"/>
    </row>
    <row r="15" spans="1:10" ht="81" customHeight="1">
      <c r="A15" s="5">
        <v>9</v>
      </c>
      <c r="B15" s="12" t="s">
        <v>23</v>
      </c>
      <c r="C15" s="6">
        <v>101</v>
      </c>
      <c r="D15" s="6" t="s">
        <v>55</v>
      </c>
      <c r="E15" s="7" t="s">
        <v>56</v>
      </c>
      <c r="F15" s="11" t="s">
        <v>14</v>
      </c>
      <c r="G15" s="46">
        <v>472928.67</v>
      </c>
      <c r="H15" s="46">
        <v>260110.77</v>
      </c>
      <c r="I15" s="47">
        <v>195083.08</v>
      </c>
      <c r="J15" s="4"/>
    </row>
    <row r="16" spans="1:10" ht="124.5" customHeight="1">
      <c r="A16" s="13">
        <v>10</v>
      </c>
      <c r="B16" s="12" t="s">
        <v>24</v>
      </c>
      <c r="C16" s="6">
        <v>101</v>
      </c>
      <c r="D16" s="6" t="s">
        <v>52</v>
      </c>
      <c r="E16" s="7" t="s">
        <v>53</v>
      </c>
      <c r="F16" s="11" t="s">
        <v>25</v>
      </c>
      <c r="G16" s="46">
        <v>317666.09999999998</v>
      </c>
      <c r="H16" s="46">
        <v>158833.04999999999</v>
      </c>
      <c r="I16" s="47">
        <v>119124.79</v>
      </c>
      <c r="J16" s="4"/>
    </row>
    <row r="17" spans="1:13" ht="70.5" customHeight="1">
      <c r="A17" s="5">
        <v>11</v>
      </c>
      <c r="B17" s="12" t="s">
        <v>32</v>
      </c>
      <c r="C17" s="6">
        <v>101</v>
      </c>
      <c r="D17" s="6" t="s">
        <v>61</v>
      </c>
      <c r="E17" s="7" t="s">
        <v>62</v>
      </c>
      <c r="F17" s="11" t="s">
        <v>27</v>
      </c>
      <c r="G17" s="46">
        <v>304114.62</v>
      </c>
      <c r="H17" s="46">
        <v>152057.31</v>
      </c>
      <c r="I17" s="47">
        <v>114042.98</v>
      </c>
      <c r="J17" s="4"/>
    </row>
    <row r="18" spans="1:13" ht="31.5">
      <c r="A18" s="5">
        <v>12</v>
      </c>
      <c r="B18" s="12" t="s">
        <v>33</v>
      </c>
      <c r="C18" s="6">
        <v>101</v>
      </c>
      <c r="D18" s="6" t="s">
        <v>52</v>
      </c>
      <c r="E18" s="7" t="s">
        <v>53</v>
      </c>
      <c r="F18" s="11" t="s">
        <v>20</v>
      </c>
      <c r="G18" s="46">
        <v>173839.63</v>
      </c>
      <c r="H18" s="46">
        <v>86919.81</v>
      </c>
      <c r="I18" s="47">
        <v>65189.86</v>
      </c>
      <c r="J18" s="4"/>
    </row>
    <row r="19" spans="1:13" ht="33" customHeight="1">
      <c r="A19" s="13">
        <v>13</v>
      </c>
      <c r="B19" s="12" t="s">
        <v>34</v>
      </c>
      <c r="C19" s="6">
        <v>101</v>
      </c>
      <c r="D19" s="6" t="s">
        <v>61</v>
      </c>
      <c r="E19" s="7" t="s">
        <v>62</v>
      </c>
      <c r="F19" s="11" t="s">
        <v>28</v>
      </c>
      <c r="G19" s="46">
        <v>71418.350000000006</v>
      </c>
      <c r="H19" s="46">
        <v>35709.17</v>
      </c>
      <c r="I19" s="47">
        <v>26781.88</v>
      </c>
      <c r="J19" s="4"/>
    </row>
    <row r="20" spans="1:13" ht="75" customHeight="1">
      <c r="A20" s="5">
        <v>14</v>
      </c>
      <c r="B20" s="12" t="s">
        <v>35</v>
      </c>
      <c r="C20" s="6">
        <v>101</v>
      </c>
      <c r="D20" s="6" t="s">
        <v>61</v>
      </c>
      <c r="E20" s="7" t="s">
        <v>62</v>
      </c>
      <c r="F20" s="9" t="s">
        <v>26</v>
      </c>
      <c r="G20" s="48">
        <v>393906.43</v>
      </c>
      <c r="H20" s="49">
        <f>147714.91+49238.3</f>
        <v>196953.21000000002</v>
      </c>
      <c r="I20" s="47">
        <v>147714.91</v>
      </c>
      <c r="J20" s="4"/>
    </row>
    <row r="21" spans="1:13" ht="30.75" customHeight="1" thickBot="1">
      <c r="A21" s="85" t="s">
        <v>211</v>
      </c>
      <c r="B21" s="86"/>
      <c r="C21" s="16">
        <f>COUNTA(C7:C20)</f>
        <v>14</v>
      </c>
      <c r="D21" s="16"/>
      <c r="E21" s="16"/>
      <c r="F21" s="17"/>
      <c r="G21" s="18">
        <f>SUM(G7:G20)</f>
        <v>9356105.2999999989</v>
      </c>
      <c r="H21" s="18">
        <f>SUM(H7:H20)</f>
        <v>4798792.2899999982</v>
      </c>
      <c r="I21" s="19">
        <f>SUM(I7:I20)</f>
        <v>3599094.23</v>
      </c>
      <c r="J21" s="77"/>
      <c r="K21" s="77"/>
      <c r="L21" s="77"/>
      <c r="M21" s="78"/>
    </row>
    <row r="22" spans="1:13" ht="27.75" customHeight="1">
      <c r="A22" s="80" t="s">
        <v>111</v>
      </c>
      <c r="B22" s="81"/>
      <c r="C22" s="81"/>
      <c r="D22" s="81"/>
      <c r="E22" s="81"/>
      <c r="F22" s="81"/>
      <c r="G22" s="81"/>
      <c r="H22" s="81"/>
      <c r="I22" s="82"/>
      <c r="J22" s="4"/>
      <c r="K22" s="4"/>
      <c r="L22" s="4"/>
    </row>
    <row r="23" spans="1:13" ht="63.75" customHeight="1">
      <c r="A23" s="5">
        <v>15</v>
      </c>
      <c r="B23" s="12" t="s">
        <v>36</v>
      </c>
      <c r="C23" s="6">
        <v>101</v>
      </c>
      <c r="D23" s="6" t="s">
        <v>59</v>
      </c>
      <c r="E23" s="7" t="s">
        <v>60</v>
      </c>
      <c r="F23" s="9" t="s">
        <v>30</v>
      </c>
      <c r="G23" s="48">
        <v>140591.44</v>
      </c>
      <c r="H23" s="48">
        <f>57993.97+19331.32</f>
        <v>77325.290000000008</v>
      </c>
      <c r="I23" s="54">
        <v>57993.97</v>
      </c>
      <c r="J23" s="4"/>
    </row>
    <row r="24" spans="1:13" ht="54" customHeight="1">
      <c r="A24" s="5">
        <v>16</v>
      </c>
      <c r="B24" s="12" t="s">
        <v>40</v>
      </c>
      <c r="C24" s="6">
        <v>103</v>
      </c>
      <c r="D24" s="6" t="s">
        <v>67</v>
      </c>
      <c r="E24" s="7" t="s">
        <v>214</v>
      </c>
      <c r="F24" s="9" t="s">
        <v>37</v>
      </c>
      <c r="G24" s="48">
        <v>864221.1</v>
      </c>
      <c r="H24" s="48">
        <f>324082.91+108027.64</f>
        <v>432110.55</v>
      </c>
      <c r="I24" s="54">
        <v>324082.90999999997</v>
      </c>
      <c r="J24" s="4"/>
    </row>
    <row r="25" spans="1:13" ht="157.5" customHeight="1">
      <c r="A25" s="5">
        <v>17</v>
      </c>
      <c r="B25" s="12" t="s">
        <v>38</v>
      </c>
      <c r="C25" s="6">
        <v>101</v>
      </c>
      <c r="D25" s="6" t="s">
        <v>52</v>
      </c>
      <c r="E25" s="7" t="s">
        <v>53</v>
      </c>
      <c r="F25" s="9" t="s">
        <v>39</v>
      </c>
      <c r="G25" s="48">
        <v>292747.07</v>
      </c>
      <c r="H25" s="48">
        <f>109780.15+36593.38</f>
        <v>146373.53</v>
      </c>
      <c r="I25" s="54">
        <v>109780.15</v>
      </c>
      <c r="J25" s="4"/>
    </row>
    <row r="26" spans="1:13" ht="54" customHeight="1">
      <c r="A26" s="5">
        <v>18</v>
      </c>
      <c r="B26" s="21" t="s">
        <v>41</v>
      </c>
      <c r="C26" s="22">
        <v>101</v>
      </c>
      <c r="D26" s="22" t="s">
        <v>61</v>
      </c>
      <c r="E26" s="26" t="s">
        <v>62</v>
      </c>
      <c r="F26" s="23" t="s">
        <v>42</v>
      </c>
      <c r="G26" s="48">
        <v>165475.23000000001</v>
      </c>
      <c r="H26" s="48">
        <f>62053.21+20684.4</f>
        <v>82737.61</v>
      </c>
      <c r="I26" s="54">
        <v>62053.21</v>
      </c>
      <c r="J26" s="4"/>
    </row>
    <row r="27" spans="1:13" ht="54.75" customHeight="1">
      <c r="A27" s="5">
        <v>19</v>
      </c>
      <c r="B27" s="21" t="s">
        <v>43</v>
      </c>
      <c r="C27" s="22">
        <v>101</v>
      </c>
      <c r="D27" s="22" t="s">
        <v>52</v>
      </c>
      <c r="E27" s="26" t="s">
        <v>53</v>
      </c>
      <c r="F27" s="23" t="s">
        <v>44</v>
      </c>
      <c r="G27" s="48">
        <v>655018.85</v>
      </c>
      <c r="H27" s="48">
        <f>245632.07+81877.36</f>
        <v>327509.43</v>
      </c>
      <c r="I27" s="54">
        <v>245632.07</v>
      </c>
      <c r="J27" s="4"/>
    </row>
    <row r="28" spans="1:13" ht="100.5" customHeight="1">
      <c r="A28" s="5">
        <v>20</v>
      </c>
      <c r="B28" s="21" t="s">
        <v>45</v>
      </c>
      <c r="C28" s="22">
        <v>103</v>
      </c>
      <c r="D28" s="22" t="s">
        <v>68</v>
      </c>
      <c r="E28" s="26" t="s">
        <v>69</v>
      </c>
      <c r="F28" s="23" t="s">
        <v>18</v>
      </c>
      <c r="G28" s="48">
        <v>135018.79999999999</v>
      </c>
      <c r="H28" s="48">
        <f>50632.05+16877.35</f>
        <v>67509.399999999994</v>
      </c>
      <c r="I28" s="54">
        <v>50632.05</v>
      </c>
      <c r="J28" s="4"/>
    </row>
    <row r="29" spans="1:13" ht="57.75" customHeight="1">
      <c r="A29" s="5">
        <v>21</v>
      </c>
      <c r="B29" s="21" t="s">
        <v>46</v>
      </c>
      <c r="C29" s="22">
        <v>103</v>
      </c>
      <c r="D29" s="22" t="s">
        <v>70</v>
      </c>
      <c r="E29" s="26" t="s">
        <v>71</v>
      </c>
      <c r="F29" s="23" t="s">
        <v>47</v>
      </c>
      <c r="G29" s="48">
        <v>277919.46999999997</v>
      </c>
      <c r="H29" s="48">
        <f>104219.8+34739.93</f>
        <v>138959.73000000001</v>
      </c>
      <c r="I29" s="54">
        <v>104219.8</v>
      </c>
      <c r="J29" s="4"/>
    </row>
    <row r="30" spans="1:13" ht="55.5" customHeight="1">
      <c r="A30" s="5">
        <v>22</v>
      </c>
      <c r="B30" s="21" t="s">
        <v>48</v>
      </c>
      <c r="C30" s="22">
        <v>103</v>
      </c>
      <c r="D30" s="22" t="s">
        <v>65</v>
      </c>
      <c r="E30" s="26" t="s">
        <v>66</v>
      </c>
      <c r="F30" s="23" t="s">
        <v>49</v>
      </c>
      <c r="G30" s="48">
        <v>2042960.0201574462</v>
      </c>
      <c r="H30" s="48">
        <v>1021480.0100787231</v>
      </c>
      <c r="I30" s="54">
        <v>766110.01</v>
      </c>
      <c r="J30" s="4"/>
    </row>
    <row r="31" spans="1:13" ht="100.5" customHeight="1">
      <c r="A31" s="5">
        <v>23</v>
      </c>
      <c r="B31" s="21" t="s">
        <v>50</v>
      </c>
      <c r="C31" s="22">
        <v>103</v>
      </c>
      <c r="D31" s="22" t="s">
        <v>68</v>
      </c>
      <c r="E31" s="26" t="s">
        <v>69</v>
      </c>
      <c r="F31" s="24" t="s">
        <v>18</v>
      </c>
      <c r="G31" s="48">
        <v>1244061.9099999999</v>
      </c>
      <c r="H31" s="48">
        <v>622030.96</v>
      </c>
      <c r="I31" s="54">
        <v>466523.22</v>
      </c>
      <c r="J31" s="4"/>
    </row>
    <row r="32" spans="1:13" ht="30.75" customHeight="1" thickBot="1">
      <c r="A32" s="85" t="s">
        <v>210</v>
      </c>
      <c r="B32" s="86"/>
      <c r="C32" s="16">
        <f>COUNTA(C23:C31)</f>
        <v>9</v>
      </c>
      <c r="D32" s="16"/>
      <c r="E32" s="16"/>
      <c r="F32" s="17"/>
      <c r="G32" s="18">
        <f>SUM(G23:G31)</f>
        <v>5818013.8901574463</v>
      </c>
      <c r="H32" s="18">
        <f>SUM(H23:H31)</f>
        <v>2916036.5100787226</v>
      </c>
      <c r="I32" s="19">
        <f>SUM(I23:I31)</f>
        <v>2187027.39</v>
      </c>
    </row>
    <row r="33" spans="1:12" ht="27.75" customHeight="1">
      <c r="A33" s="80" t="s">
        <v>112</v>
      </c>
      <c r="B33" s="81"/>
      <c r="C33" s="81"/>
      <c r="D33" s="81"/>
      <c r="E33" s="81"/>
      <c r="F33" s="81"/>
      <c r="G33" s="81"/>
      <c r="H33" s="81"/>
      <c r="I33" s="82"/>
    </row>
    <row r="34" spans="1:12" ht="86.25" customHeight="1">
      <c r="A34" s="20">
        <v>24</v>
      </c>
      <c r="B34" s="32" t="s">
        <v>76</v>
      </c>
      <c r="C34" s="22">
        <v>101</v>
      </c>
      <c r="D34" s="22" t="s">
        <v>61</v>
      </c>
      <c r="E34" s="7" t="s">
        <v>62</v>
      </c>
      <c r="F34" s="33" t="s">
        <v>77</v>
      </c>
      <c r="G34" s="55">
        <v>467613.41</v>
      </c>
      <c r="H34" s="55">
        <f>175355.03+58451.68</f>
        <v>233806.71</v>
      </c>
      <c r="I34" s="56">
        <v>175355.03</v>
      </c>
    </row>
    <row r="35" spans="1:12" ht="100.5" customHeight="1">
      <c r="A35" s="5">
        <v>25</v>
      </c>
      <c r="B35" s="10" t="s">
        <v>78</v>
      </c>
      <c r="C35" s="6">
        <v>101</v>
      </c>
      <c r="D35" s="45" t="s">
        <v>57</v>
      </c>
      <c r="E35" s="7" t="s">
        <v>58</v>
      </c>
      <c r="F35" s="34" t="s">
        <v>79</v>
      </c>
      <c r="G35" s="48">
        <v>369364.08</v>
      </c>
      <c r="H35" s="48">
        <f>152362.68+50787.56</f>
        <v>203150.24</v>
      </c>
      <c r="I35" s="54">
        <v>152362.68</v>
      </c>
    </row>
    <row r="36" spans="1:12" ht="100.5" customHeight="1">
      <c r="A36" s="5">
        <v>26</v>
      </c>
      <c r="B36" s="10" t="s">
        <v>105</v>
      </c>
      <c r="C36" s="6">
        <v>101</v>
      </c>
      <c r="D36" s="45" t="s">
        <v>59</v>
      </c>
      <c r="E36" s="7" t="s">
        <v>60</v>
      </c>
      <c r="F36" s="34" t="s">
        <v>80</v>
      </c>
      <c r="G36" s="48">
        <v>380489.16000000003</v>
      </c>
      <c r="H36" s="48">
        <v>209269.04</v>
      </c>
      <c r="I36" s="54">
        <v>156951.78</v>
      </c>
    </row>
    <row r="37" spans="1:12" ht="100.5" customHeight="1">
      <c r="A37" s="5">
        <v>27</v>
      </c>
      <c r="B37" s="10" t="s">
        <v>81</v>
      </c>
      <c r="C37" s="6">
        <v>101</v>
      </c>
      <c r="D37" s="45" t="s">
        <v>59</v>
      </c>
      <c r="E37" s="7" t="s">
        <v>60</v>
      </c>
      <c r="F37" s="34" t="s">
        <v>82</v>
      </c>
      <c r="G37" s="48">
        <v>591898.62</v>
      </c>
      <c r="H37" s="48">
        <f>266354.38+88784.79</f>
        <v>355139.17</v>
      </c>
      <c r="I37" s="54">
        <v>266354.38</v>
      </c>
    </row>
    <row r="38" spans="1:12" ht="100.5" customHeight="1">
      <c r="A38" s="20">
        <v>28</v>
      </c>
      <c r="B38" s="10" t="s">
        <v>83</v>
      </c>
      <c r="C38" s="6">
        <v>103</v>
      </c>
      <c r="D38" s="6" t="s">
        <v>68</v>
      </c>
      <c r="E38" s="7" t="s">
        <v>69</v>
      </c>
      <c r="F38" s="34" t="s">
        <v>18</v>
      </c>
      <c r="G38" s="48">
        <v>322664.40000000002</v>
      </c>
      <c r="H38" s="48">
        <v>161332.20000000001</v>
      </c>
      <c r="I38" s="54">
        <v>120999.15000000001</v>
      </c>
    </row>
    <row r="39" spans="1:12" ht="70.5" customHeight="1">
      <c r="A39" s="5">
        <v>29</v>
      </c>
      <c r="B39" s="10" t="s">
        <v>84</v>
      </c>
      <c r="C39" s="6">
        <v>101</v>
      </c>
      <c r="D39" s="45" t="s">
        <v>63</v>
      </c>
      <c r="E39" s="7" t="s">
        <v>64</v>
      </c>
      <c r="F39" s="35" t="s">
        <v>15</v>
      </c>
      <c r="G39" s="48">
        <v>103572.97</v>
      </c>
      <c r="H39" s="48">
        <v>56965.13</v>
      </c>
      <c r="I39" s="54">
        <v>42723.85</v>
      </c>
    </row>
    <row r="40" spans="1:12" ht="64.5" customHeight="1">
      <c r="A40" s="20">
        <v>30</v>
      </c>
      <c r="B40" s="10" t="s">
        <v>85</v>
      </c>
      <c r="C40" s="6">
        <v>101</v>
      </c>
      <c r="D40" s="6" t="s">
        <v>55</v>
      </c>
      <c r="E40" s="7" t="s">
        <v>56</v>
      </c>
      <c r="F40" s="34" t="s">
        <v>86</v>
      </c>
      <c r="G40" s="48">
        <v>242675.67</v>
      </c>
      <c r="H40" s="48">
        <v>121337.84</v>
      </c>
      <c r="I40" s="54">
        <v>91003.38</v>
      </c>
    </row>
    <row r="41" spans="1:12" ht="45" customHeight="1">
      <c r="A41" s="5">
        <v>31</v>
      </c>
      <c r="B41" s="10" t="s">
        <v>87</v>
      </c>
      <c r="C41" s="6">
        <v>101</v>
      </c>
      <c r="D41" s="6" t="s">
        <v>61</v>
      </c>
      <c r="E41" s="7" t="s">
        <v>62</v>
      </c>
      <c r="F41" s="34" t="s">
        <v>28</v>
      </c>
      <c r="G41" s="48">
        <v>144506.97</v>
      </c>
      <c r="H41" s="48">
        <v>72253.48</v>
      </c>
      <c r="I41" s="54">
        <v>54190.11</v>
      </c>
    </row>
    <row r="42" spans="1:12" ht="60" customHeight="1">
      <c r="A42" s="20">
        <v>32</v>
      </c>
      <c r="B42" s="10" t="s">
        <v>88</v>
      </c>
      <c r="C42" s="6">
        <v>103</v>
      </c>
      <c r="D42" s="6" t="s">
        <v>70</v>
      </c>
      <c r="E42" s="7" t="s">
        <v>71</v>
      </c>
      <c r="F42" s="24" t="s">
        <v>47</v>
      </c>
      <c r="G42" s="48">
        <v>55223.68</v>
      </c>
      <c r="H42" s="48">
        <v>27611.84</v>
      </c>
      <c r="I42" s="54">
        <v>20708.88</v>
      </c>
    </row>
    <row r="43" spans="1:12" ht="114.75" customHeight="1">
      <c r="A43" s="5">
        <v>33</v>
      </c>
      <c r="B43" s="10" t="s">
        <v>89</v>
      </c>
      <c r="C43" s="6">
        <v>101</v>
      </c>
      <c r="D43" s="6" t="s">
        <v>55</v>
      </c>
      <c r="E43" s="7" t="s">
        <v>56</v>
      </c>
      <c r="F43" s="34" t="s">
        <v>90</v>
      </c>
      <c r="G43" s="48">
        <v>895693.66</v>
      </c>
      <c r="H43" s="48">
        <v>447846.83</v>
      </c>
      <c r="I43" s="47">
        <v>335885.12</v>
      </c>
      <c r="K43" s="4"/>
      <c r="L43" s="4"/>
    </row>
    <row r="44" spans="1:12" ht="111.75" customHeight="1">
      <c r="A44" s="5">
        <v>34</v>
      </c>
      <c r="B44" s="10" t="s">
        <v>91</v>
      </c>
      <c r="C44" s="6">
        <v>101</v>
      </c>
      <c r="D44" s="45" t="s">
        <v>52</v>
      </c>
      <c r="E44" s="7" t="s">
        <v>53</v>
      </c>
      <c r="F44" s="34" t="s">
        <v>92</v>
      </c>
      <c r="G44" s="48">
        <v>91375.77</v>
      </c>
      <c r="H44" s="48">
        <v>50256.68</v>
      </c>
      <c r="I44" s="47">
        <v>37692.51</v>
      </c>
    </row>
    <row r="45" spans="1:12" ht="128.25" customHeight="1">
      <c r="A45" s="5">
        <v>35</v>
      </c>
      <c r="B45" s="10" t="s">
        <v>93</v>
      </c>
      <c r="C45" s="22">
        <v>101</v>
      </c>
      <c r="D45" s="45" t="s">
        <v>59</v>
      </c>
      <c r="E45" s="7" t="s">
        <v>60</v>
      </c>
      <c r="F45" s="34" t="s">
        <v>94</v>
      </c>
      <c r="G45" s="55">
        <v>1990430.35</v>
      </c>
      <c r="H45" s="55">
        <v>1094736.69</v>
      </c>
      <c r="I45" s="47">
        <v>821052.52</v>
      </c>
    </row>
    <row r="46" spans="1:12" ht="100.5" customHeight="1">
      <c r="A46" s="20">
        <v>36</v>
      </c>
      <c r="B46" s="10" t="s">
        <v>95</v>
      </c>
      <c r="C46" s="22">
        <v>103</v>
      </c>
      <c r="D46" s="45" t="s">
        <v>68</v>
      </c>
      <c r="E46" s="7" t="s">
        <v>69</v>
      </c>
      <c r="F46" s="34" t="s">
        <v>18</v>
      </c>
      <c r="G46" s="55">
        <v>2918381.54</v>
      </c>
      <c r="H46" s="55">
        <v>1459190.77</v>
      </c>
      <c r="I46" s="47">
        <v>1094393.08</v>
      </c>
    </row>
    <row r="47" spans="1:12" ht="79.5" customHeight="1">
      <c r="A47" s="5">
        <v>37</v>
      </c>
      <c r="B47" s="10" t="s">
        <v>106</v>
      </c>
      <c r="C47" s="22">
        <v>101</v>
      </c>
      <c r="D47" s="6" t="s">
        <v>54</v>
      </c>
      <c r="E47" s="7" t="s">
        <v>222</v>
      </c>
      <c r="F47" s="34" t="s">
        <v>96</v>
      </c>
      <c r="G47" s="55">
        <v>636198.04</v>
      </c>
      <c r="H47" s="55">
        <f>262431.69+87477.23</f>
        <v>349908.92</v>
      </c>
      <c r="I47" s="47">
        <v>262431.69</v>
      </c>
    </row>
    <row r="48" spans="1:12" ht="63" customHeight="1">
      <c r="A48" s="20">
        <v>38</v>
      </c>
      <c r="B48" s="10" t="s">
        <v>97</v>
      </c>
      <c r="C48" s="22">
        <v>103</v>
      </c>
      <c r="D48" s="45" t="s">
        <v>68</v>
      </c>
      <c r="E48" s="7" t="s">
        <v>69</v>
      </c>
      <c r="F48" s="34" t="s">
        <v>98</v>
      </c>
      <c r="G48" s="55">
        <v>1371209.28</v>
      </c>
      <c r="H48" s="55">
        <v>685604.64</v>
      </c>
      <c r="I48" s="47">
        <v>514203.48</v>
      </c>
    </row>
    <row r="49" spans="1:12" ht="48.75" customHeight="1">
      <c r="A49" s="5">
        <v>39</v>
      </c>
      <c r="B49" s="10" t="s">
        <v>99</v>
      </c>
      <c r="C49" s="22">
        <v>101</v>
      </c>
      <c r="D49" s="22" t="s">
        <v>61</v>
      </c>
      <c r="E49" s="7" t="s">
        <v>62</v>
      </c>
      <c r="F49" s="34" t="s">
        <v>100</v>
      </c>
      <c r="G49" s="55">
        <v>80220.94</v>
      </c>
      <c r="H49" s="55">
        <v>40110.47</v>
      </c>
      <c r="I49" s="47">
        <v>30082.85</v>
      </c>
    </row>
    <row r="50" spans="1:12" ht="34.5" customHeight="1" thickBot="1">
      <c r="A50" s="85" t="s">
        <v>209</v>
      </c>
      <c r="B50" s="86"/>
      <c r="C50" s="16">
        <f>COUNTA(C34:C49)</f>
        <v>16</v>
      </c>
      <c r="D50" s="29"/>
      <c r="E50" s="29"/>
      <c r="F50" s="17"/>
      <c r="G50" s="18">
        <f>SUM(G34:G49)</f>
        <v>10661518.539999999</v>
      </c>
      <c r="H50" s="18">
        <f>SUM(H34:H49)</f>
        <v>5568520.6499999985</v>
      </c>
      <c r="I50" s="19">
        <f>SUM(I34:I49)</f>
        <v>4176390.4899999998</v>
      </c>
      <c r="J50" s="4"/>
      <c r="K50" s="4"/>
      <c r="L50" s="4"/>
    </row>
    <row r="51" spans="1:12" ht="27.75" customHeight="1">
      <c r="A51" s="80" t="s">
        <v>113</v>
      </c>
      <c r="B51" s="81"/>
      <c r="C51" s="81"/>
      <c r="D51" s="81"/>
      <c r="E51" s="81"/>
      <c r="F51" s="81"/>
      <c r="G51" s="81"/>
      <c r="H51" s="81"/>
      <c r="I51" s="82"/>
      <c r="J51" s="4"/>
      <c r="K51" s="4"/>
      <c r="L51" s="4"/>
    </row>
    <row r="52" spans="1:12" ht="55.5" customHeight="1">
      <c r="A52" s="20">
        <v>40</v>
      </c>
      <c r="B52" s="10" t="s">
        <v>107</v>
      </c>
      <c r="C52" s="22">
        <v>103</v>
      </c>
      <c r="D52" s="45" t="s">
        <v>103</v>
      </c>
      <c r="E52" s="7" t="s">
        <v>104</v>
      </c>
      <c r="F52" s="34" t="s">
        <v>101</v>
      </c>
      <c r="G52" s="55">
        <v>1695306.93</v>
      </c>
      <c r="H52" s="55">
        <v>847653.47</v>
      </c>
      <c r="I52" s="47">
        <v>635740.1</v>
      </c>
    </row>
    <row r="53" spans="1:12" ht="102.75" customHeight="1">
      <c r="A53" s="20">
        <v>41</v>
      </c>
      <c r="B53" s="10" t="s">
        <v>108</v>
      </c>
      <c r="C53" s="22">
        <v>103</v>
      </c>
      <c r="D53" s="45" t="s">
        <v>103</v>
      </c>
      <c r="E53" s="7" t="s">
        <v>104</v>
      </c>
      <c r="F53" s="34" t="s">
        <v>102</v>
      </c>
      <c r="G53" s="55">
        <v>533579.34</v>
      </c>
      <c r="H53" s="55">
        <v>266789.67</v>
      </c>
      <c r="I53" s="47">
        <v>200092.25</v>
      </c>
    </row>
    <row r="54" spans="1:12" ht="187.5" customHeight="1">
      <c r="A54" s="20">
        <v>42</v>
      </c>
      <c r="B54" s="10" t="s">
        <v>114</v>
      </c>
      <c r="C54" s="6">
        <v>101</v>
      </c>
      <c r="D54" s="45" t="s">
        <v>61</v>
      </c>
      <c r="E54" s="7" t="s">
        <v>213</v>
      </c>
      <c r="F54" s="60" t="s">
        <v>120</v>
      </c>
      <c r="G54" s="55">
        <v>211312.9</v>
      </c>
      <c r="H54" s="55">
        <v>105656.45</v>
      </c>
      <c r="I54" s="47">
        <v>79242.34</v>
      </c>
      <c r="J54" s="4"/>
    </row>
    <row r="55" spans="1:12" ht="60.75" customHeight="1">
      <c r="A55" s="20">
        <v>43</v>
      </c>
      <c r="B55" s="10" t="s">
        <v>115</v>
      </c>
      <c r="C55" s="22">
        <v>101</v>
      </c>
      <c r="D55" s="45" t="s">
        <v>61</v>
      </c>
      <c r="E55" s="7" t="s">
        <v>213</v>
      </c>
      <c r="F55" s="61" t="s">
        <v>121</v>
      </c>
      <c r="G55" s="55">
        <v>122806.5</v>
      </c>
      <c r="H55" s="55">
        <v>61403.25</v>
      </c>
      <c r="I55" s="47">
        <v>46052.44</v>
      </c>
      <c r="J55" s="4"/>
    </row>
    <row r="56" spans="1:12" ht="55.5" customHeight="1">
      <c r="A56" s="20">
        <v>44</v>
      </c>
      <c r="B56" s="10" t="s">
        <v>116</v>
      </c>
      <c r="C56" s="22">
        <v>101</v>
      </c>
      <c r="D56" s="45" t="s">
        <v>61</v>
      </c>
      <c r="E56" s="7" t="s">
        <v>213</v>
      </c>
      <c r="F56" s="34" t="s">
        <v>122</v>
      </c>
      <c r="G56" s="55">
        <v>76241.31</v>
      </c>
      <c r="H56" s="55">
        <v>41932.720000000001</v>
      </c>
      <c r="I56" s="47">
        <v>31449.54</v>
      </c>
      <c r="J56" s="4"/>
    </row>
    <row r="57" spans="1:12" ht="102.75" customHeight="1">
      <c r="A57" s="5">
        <v>45</v>
      </c>
      <c r="B57" s="10" t="s">
        <v>117</v>
      </c>
      <c r="C57" s="6">
        <v>101</v>
      </c>
      <c r="D57" s="45" t="s">
        <v>61</v>
      </c>
      <c r="E57" s="7" t="s">
        <v>213</v>
      </c>
      <c r="F57" s="34" t="s">
        <v>123</v>
      </c>
      <c r="G57" s="48">
        <v>221144.06</v>
      </c>
      <c r="H57" s="48">
        <v>110572.03</v>
      </c>
      <c r="I57" s="47">
        <v>82929.02</v>
      </c>
      <c r="J57" s="4"/>
    </row>
    <row r="58" spans="1:12" ht="49.5" customHeight="1">
      <c r="A58" s="20">
        <v>46</v>
      </c>
      <c r="B58" s="10" t="s">
        <v>118</v>
      </c>
      <c r="C58" s="6">
        <v>101</v>
      </c>
      <c r="D58" s="45" t="s">
        <v>61</v>
      </c>
      <c r="E58" s="7" t="s">
        <v>213</v>
      </c>
      <c r="F58" s="34" t="s">
        <v>124</v>
      </c>
      <c r="G58" s="55">
        <v>90877.119999999995</v>
      </c>
      <c r="H58" s="55">
        <v>49982.409999999996</v>
      </c>
      <c r="I58" s="47">
        <v>37486.81</v>
      </c>
      <c r="J58" s="4"/>
    </row>
    <row r="59" spans="1:12" ht="102.75" customHeight="1">
      <c r="A59" s="20">
        <v>47</v>
      </c>
      <c r="B59" s="10" t="s">
        <v>119</v>
      </c>
      <c r="C59" s="6">
        <v>101</v>
      </c>
      <c r="D59" s="45" t="s">
        <v>61</v>
      </c>
      <c r="E59" s="7" t="s">
        <v>212</v>
      </c>
      <c r="F59" s="34" t="s">
        <v>125</v>
      </c>
      <c r="G59" s="55">
        <v>421897.55</v>
      </c>
      <c r="H59" s="55">
        <v>232043.65</v>
      </c>
      <c r="I59" s="47">
        <v>174032.74</v>
      </c>
      <c r="J59" s="4"/>
    </row>
    <row r="60" spans="1:12" ht="102.75" customHeight="1">
      <c r="A60" s="20">
        <v>48</v>
      </c>
      <c r="B60" s="10" t="s">
        <v>126</v>
      </c>
      <c r="C60" s="22">
        <v>103</v>
      </c>
      <c r="D60" s="45" t="s">
        <v>68</v>
      </c>
      <c r="E60" s="7" t="s">
        <v>69</v>
      </c>
      <c r="F60" s="34" t="s">
        <v>153</v>
      </c>
      <c r="G60" s="55">
        <v>3016130.99</v>
      </c>
      <c r="H60" s="55">
        <v>1508065.4900000002</v>
      </c>
      <c r="I60" s="64">
        <v>1131049.1200000001</v>
      </c>
      <c r="J60" s="4"/>
    </row>
    <row r="61" spans="1:12" ht="55.5" customHeight="1">
      <c r="A61" s="20">
        <v>49</v>
      </c>
      <c r="B61" s="10" t="s">
        <v>127</v>
      </c>
      <c r="C61" s="22">
        <v>101</v>
      </c>
      <c r="D61" s="45" t="s">
        <v>61</v>
      </c>
      <c r="E61" s="7" t="s">
        <v>213</v>
      </c>
      <c r="F61" s="34" t="s">
        <v>121</v>
      </c>
      <c r="G61" s="55">
        <v>133249.62</v>
      </c>
      <c r="H61" s="55">
        <v>66624.81</v>
      </c>
      <c r="I61" s="64">
        <v>49968.61</v>
      </c>
      <c r="J61" s="4"/>
    </row>
    <row r="62" spans="1:12" ht="40.5" customHeight="1">
      <c r="A62" s="20">
        <v>50</v>
      </c>
      <c r="B62" s="10" t="s">
        <v>128</v>
      </c>
      <c r="C62" s="22">
        <v>101</v>
      </c>
      <c r="D62" s="45" t="s">
        <v>61</v>
      </c>
      <c r="E62" s="7" t="s">
        <v>213</v>
      </c>
      <c r="F62" s="34" t="s">
        <v>124</v>
      </c>
      <c r="G62" s="55">
        <v>80892.62</v>
      </c>
      <c r="H62" s="55">
        <v>40446.31</v>
      </c>
      <c r="I62" s="64">
        <v>30334.73</v>
      </c>
      <c r="J62" s="4"/>
    </row>
    <row r="63" spans="1:12" ht="55.5" customHeight="1">
      <c r="A63" s="20">
        <v>51</v>
      </c>
      <c r="B63" s="10" t="s">
        <v>129</v>
      </c>
      <c r="C63" s="22">
        <v>103</v>
      </c>
      <c r="D63" s="45" t="s">
        <v>68</v>
      </c>
      <c r="E63" s="7" t="s">
        <v>69</v>
      </c>
      <c r="F63" s="34" t="s">
        <v>154</v>
      </c>
      <c r="G63" s="55">
        <v>370585.2</v>
      </c>
      <c r="H63" s="55">
        <v>185292.6</v>
      </c>
      <c r="I63" s="64">
        <v>138969.45000000001</v>
      </c>
      <c r="J63" s="4"/>
    </row>
    <row r="64" spans="1:12" ht="54.75" customHeight="1">
      <c r="A64" s="20">
        <v>52</v>
      </c>
      <c r="B64" s="10" t="s">
        <v>130</v>
      </c>
      <c r="C64" s="6">
        <v>101</v>
      </c>
      <c r="D64" s="45" t="s">
        <v>61</v>
      </c>
      <c r="E64" s="7" t="s">
        <v>213</v>
      </c>
      <c r="F64" s="34" t="s">
        <v>121</v>
      </c>
      <c r="G64" s="55">
        <v>101132.8</v>
      </c>
      <c r="H64" s="55">
        <v>50566.400000000001</v>
      </c>
      <c r="I64" s="64">
        <v>37924.800000000003</v>
      </c>
      <c r="J64" s="4"/>
    </row>
    <row r="65" spans="1:10" ht="52.5" customHeight="1">
      <c r="A65" s="20">
        <v>53</v>
      </c>
      <c r="B65" s="10" t="s">
        <v>131</v>
      </c>
      <c r="C65" s="22">
        <v>101</v>
      </c>
      <c r="D65" s="45" t="s">
        <v>61</v>
      </c>
      <c r="E65" s="7" t="s">
        <v>213</v>
      </c>
      <c r="F65" s="34" t="s">
        <v>124</v>
      </c>
      <c r="G65" s="55">
        <v>108654.8</v>
      </c>
      <c r="H65" s="55">
        <v>54327.4</v>
      </c>
      <c r="I65" s="64">
        <v>40745.550000000003</v>
      </c>
      <c r="J65" s="4"/>
    </row>
    <row r="66" spans="1:10" ht="97.5" customHeight="1">
      <c r="A66" s="20">
        <v>54</v>
      </c>
      <c r="B66" s="10" t="s">
        <v>132</v>
      </c>
      <c r="C66" s="6">
        <v>101</v>
      </c>
      <c r="D66" s="45" t="s">
        <v>61</v>
      </c>
      <c r="E66" s="7" t="s">
        <v>213</v>
      </c>
      <c r="F66" s="34" t="s">
        <v>155</v>
      </c>
      <c r="G66" s="55">
        <v>540435.26</v>
      </c>
      <c r="H66" s="55">
        <f>202663.22+67554.41</f>
        <v>270217.63</v>
      </c>
      <c r="I66" s="64">
        <v>202663.22</v>
      </c>
      <c r="J66" s="4"/>
    </row>
    <row r="67" spans="1:10" ht="64.5" customHeight="1">
      <c r="A67" s="20">
        <v>55</v>
      </c>
      <c r="B67" s="10" t="s">
        <v>133</v>
      </c>
      <c r="C67" s="22">
        <v>101</v>
      </c>
      <c r="D67" s="45" t="s">
        <v>61</v>
      </c>
      <c r="E67" s="7" t="s">
        <v>213</v>
      </c>
      <c r="F67" s="34" t="s">
        <v>156</v>
      </c>
      <c r="G67" s="55">
        <v>114140.4</v>
      </c>
      <c r="H67" s="55">
        <v>57070.2</v>
      </c>
      <c r="I67" s="64">
        <v>42802.65</v>
      </c>
      <c r="J67" s="4"/>
    </row>
    <row r="68" spans="1:10" ht="105" customHeight="1">
      <c r="A68" s="5">
        <v>56</v>
      </c>
      <c r="B68" s="10" t="s">
        <v>134</v>
      </c>
      <c r="C68" s="6">
        <v>103</v>
      </c>
      <c r="D68" s="45" t="s">
        <v>103</v>
      </c>
      <c r="E68" s="7" t="s">
        <v>104</v>
      </c>
      <c r="F68" s="34" t="s">
        <v>102</v>
      </c>
      <c r="G68" s="48">
        <v>917960.54</v>
      </c>
      <c r="H68" s="48">
        <v>458980.27</v>
      </c>
      <c r="I68" s="64">
        <v>344235.2</v>
      </c>
      <c r="J68" s="4"/>
    </row>
    <row r="69" spans="1:10" ht="48.75" customHeight="1">
      <c r="A69" s="20">
        <v>57</v>
      </c>
      <c r="B69" s="10" t="s">
        <v>135</v>
      </c>
      <c r="C69" s="22">
        <v>101</v>
      </c>
      <c r="D69" s="45" t="s">
        <v>52</v>
      </c>
      <c r="E69" s="7" t="s">
        <v>53</v>
      </c>
      <c r="F69" s="34" t="s">
        <v>157</v>
      </c>
      <c r="G69" s="55">
        <v>682432.65</v>
      </c>
      <c r="H69" s="55">
        <v>341216.32</v>
      </c>
      <c r="I69" s="64">
        <v>255912.24</v>
      </c>
      <c r="J69" s="4"/>
    </row>
    <row r="70" spans="1:10" ht="69" customHeight="1">
      <c r="A70" s="20">
        <v>58</v>
      </c>
      <c r="B70" s="10" t="s">
        <v>136</v>
      </c>
      <c r="C70" s="22">
        <v>103</v>
      </c>
      <c r="D70" s="45" t="s">
        <v>103</v>
      </c>
      <c r="E70" s="7" t="s">
        <v>104</v>
      </c>
      <c r="F70" s="34" t="s">
        <v>101</v>
      </c>
      <c r="G70" s="55">
        <v>782458.38</v>
      </c>
      <c r="H70" s="55">
        <v>391229.19</v>
      </c>
      <c r="I70" s="64">
        <v>293421.89</v>
      </c>
      <c r="J70" s="4"/>
    </row>
    <row r="71" spans="1:10" ht="55.5" customHeight="1">
      <c r="A71" s="20">
        <v>59</v>
      </c>
      <c r="B71" s="10" t="s">
        <v>137</v>
      </c>
      <c r="C71" s="22">
        <v>101</v>
      </c>
      <c r="D71" s="45" t="s">
        <v>52</v>
      </c>
      <c r="E71" s="7" t="s">
        <v>53</v>
      </c>
      <c r="F71" s="34" t="s">
        <v>158</v>
      </c>
      <c r="G71" s="55">
        <v>171360.87</v>
      </c>
      <c r="H71" s="55">
        <v>94248.48</v>
      </c>
      <c r="I71" s="64">
        <v>70686.36</v>
      </c>
      <c r="J71" s="4"/>
    </row>
    <row r="72" spans="1:10" ht="102.75" customHeight="1">
      <c r="A72" s="20">
        <v>60</v>
      </c>
      <c r="B72" s="10" t="s">
        <v>138</v>
      </c>
      <c r="C72" s="22">
        <v>103</v>
      </c>
      <c r="D72" s="45" t="s">
        <v>103</v>
      </c>
      <c r="E72" s="7" t="s">
        <v>104</v>
      </c>
      <c r="F72" s="34" t="s">
        <v>102</v>
      </c>
      <c r="G72" s="55">
        <f>573332.26-1.42</f>
        <v>573330.84</v>
      </c>
      <c r="H72" s="55">
        <f>286666.13-0.53-0.18</f>
        <v>286665.42</v>
      </c>
      <c r="I72" s="64">
        <v>214999.07</v>
      </c>
      <c r="J72" s="4"/>
    </row>
    <row r="73" spans="1:10" ht="105.75" customHeight="1">
      <c r="A73" s="20">
        <v>61</v>
      </c>
      <c r="B73" s="10" t="s">
        <v>139</v>
      </c>
      <c r="C73" s="22">
        <v>101</v>
      </c>
      <c r="D73" s="45" t="s">
        <v>55</v>
      </c>
      <c r="E73" s="7" t="s">
        <v>56</v>
      </c>
      <c r="F73" s="34" t="s">
        <v>159</v>
      </c>
      <c r="G73" s="55">
        <v>635535.27</v>
      </c>
      <c r="H73" s="55">
        <v>349544.4</v>
      </c>
      <c r="I73" s="64">
        <v>262158.3</v>
      </c>
      <c r="J73" s="4"/>
    </row>
    <row r="74" spans="1:10" ht="45.75" customHeight="1">
      <c r="A74" s="20">
        <v>62</v>
      </c>
      <c r="B74" s="10" t="s">
        <v>140</v>
      </c>
      <c r="C74" s="6">
        <v>101</v>
      </c>
      <c r="D74" s="45" t="s">
        <v>61</v>
      </c>
      <c r="E74" s="7" t="s">
        <v>213</v>
      </c>
      <c r="F74" s="34" t="s">
        <v>124</v>
      </c>
      <c r="G74" s="55">
        <v>34375.54</v>
      </c>
      <c r="H74" s="55">
        <v>17187.77</v>
      </c>
      <c r="I74" s="64">
        <v>12890.83</v>
      </c>
      <c r="J74" s="4"/>
    </row>
    <row r="75" spans="1:10" ht="88.5" customHeight="1">
      <c r="A75" s="20">
        <v>63</v>
      </c>
      <c r="B75" s="10" t="s">
        <v>141</v>
      </c>
      <c r="C75" s="22">
        <v>101</v>
      </c>
      <c r="D75" s="45" t="s">
        <v>52</v>
      </c>
      <c r="E75" s="7" t="s">
        <v>53</v>
      </c>
      <c r="F75" s="11" t="s">
        <v>160</v>
      </c>
      <c r="G75" s="55">
        <v>383063.7</v>
      </c>
      <c r="H75" s="55">
        <v>191531.85</v>
      </c>
      <c r="I75" s="64">
        <v>143648.89000000001</v>
      </c>
      <c r="J75" s="4"/>
    </row>
    <row r="76" spans="1:10" ht="57.75" customHeight="1">
      <c r="A76" s="20">
        <v>64</v>
      </c>
      <c r="B76" s="10" t="s">
        <v>142</v>
      </c>
      <c r="C76" s="22">
        <v>103</v>
      </c>
      <c r="D76" s="45" t="s">
        <v>70</v>
      </c>
      <c r="E76" s="7" t="s">
        <v>71</v>
      </c>
      <c r="F76" s="34" t="s">
        <v>47</v>
      </c>
      <c r="G76" s="55">
        <v>903996.18</v>
      </c>
      <c r="H76" s="55">
        <v>451998.09</v>
      </c>
      <c r="I76" s="64">
        <v>338998.57</v>
      </c>
      <c r="J76" s="4"/>
    </row>
    <row r="77" spans="1:10" ht="96" customHeight="1">
      <c r="A77" s="20">
        <v>65</v>
      </c>
      <c r="B77" s="10" t="s">
        <v>143</v>
      </c>
      <c r="C77" s="22">
        <v>103</v>
      </c>
      <c r="D77" s="45" t="s">
        <v>68</v>
      </c>
      <c r="E77" s="7" t="s">
        <v>69</v>
      </c>
      <c r="F77" s="60" t="s">
        <v>153</v>
      </c>
      <c r="G77" s="55">
        <f>1495747.5-7883.79</f>
        <v>1487863.71</v>
      </c>
      <c r="H77" s="55">
        <f>747873.75-2956.42-985.47</f>
        <v>743931.86</v>
      </c>
      <c r="I77" s="64">
        <v>557948.89</v>
      </c>
      <c r="J77" s="4"/>
    </row>
    <row r="78" spans="1:10" ht="69.75" customHeight="1">
      <c r="A78" s="20">
        <v>66</v>
      </c>
      <c r="B78" s="10" t="s">
        <v>144</v>
      </c>
      <c r="C78" s="6">
        <v>103</v>
      </c>
      <c r="D78" s="45" t="s">
        <v>103</v>
      </c>
      <c r="E78" s="7" t="s">
        <v>104</v>
      </c>
      <c r="F78" s="34" t="s">
        <v>101</v>
      </c>
      <c r="G78" s="55">
        <v>42795.5</v>
      </c>
      <c r="H78" s="55">
        <v>21290.75</v>
      </c>
      <c r="I78" s="64">
        <v>15968.06</v>
      </c>
      <c r="J78" s="4"/>
    </row>
    <row r="79" spans="1:10" ht="69.75" customHeight="1">
      <c r="A79" s="5">
        <v>67</v>
      </c>
      <c r="B79" s="10" t="s">
        <v>145</v>
      </c>
      <c r="C79" s="63">
        <v>103</v>
      </c>
      <c r="D79" s="45" t="s">
        <v>67</v>
      </c>
      <c r="E79" s="7" t="s">
        <v>214</v>
      </c>
      <c r="F79" s="34" t="s">
        <v>161</v>
      </c>
      <c r="G79" s="48">
        <v>907350.41</v>
      </c>
      <c r="H79" s="48">
        <v>453584.47</v>
      </c>
      <c r="I79" s="64">
        <v>340188.35</v>
      </c>
      <c r="J79" s="4"/>
    </row>
    <row r="80" spans="1:10" ht="102.75" customHeight="1">
      <c r="A80" s="20">
        <v>68</v>
      </c>
      <c r="B80" s="10" t="s">
        <v>146</v>
      </c>
      <c r="C80" s="62">
        <v>101</v>
      </c>
      <c r="D80" s="45" t="s">
        <v>55</v>
      </c>
      <c r="E80" s="7" t="s">
        <v>56</v>
      </c>
      <c r="F80" s="34" t="s">
        <v>159</v>
      </c>
      <c r="G80" s="55">
        <v>623797.71</v>
      </c>
      <c r="H80" s="55">
        <v>311898.85000000003</v>
      </c>
      <c r="I80" s="64">
        <v>233924.14</v>
      </c>
      <c r="J80" s="4"/>
    </row>
    <row r="81" spans="1:10" ht="55.5" customHeight="1">
      <c r="A81" s="20">
        <v>69</v>
      </c>
      <c r="B81" s="10" t="s">
        <v>147</v>
      </c>
      <c r="C81" s="63">
        <v>101</v>
      </c>
      <c r="D81" s="45" t="s">
        <v>63</v>
      </c>
      <c r="E81" s="7" t="s">
        <v>64</v>
      </c>
      <c r="F81" s="34" t="s">
        <v>15</v>
      </c>
      <c r="G81" s="55">
        <v>445422.06</v>
      </c>
      <c r="H81" s="55">
        <v>222711.03</v>
      </c>
      <c r="I81" s="64">
        <v>167033.26999999999</v>
      </c>
      <c r="J81" s="4"/>
    </row>
    <row r="82" spans="1:10" ht="102.75" customHeight="1">
      <c r="A82" s="20">
        <v>70</v>
      </c>
      <c r="B82" s="10" t="s">
        <v>148</v>
      </c>
      <c r="C82" s="62">
        <v>103</v>
      </c>
      <c r="D82" s="45" t="s">
        <v>67</v>
      </c>
      <c r="E82" s="7" t="s">
        <v>214</v>
      </c>
      <c r="F82" s="34" t="s">
        <v>162</v>
      </c>
      <c r="G82" s="55">
        <v>2604830.56</v>
      </c>
      <c r="H82" s="55">
        <v>1302415.28</v>
      </c>
      <c r="I82" s="64">
        <v>976811.46</v>
      </c>
      <c r="J82" s="4"/>
    </row>
    <row r="83" spans="1:10" ht="78.75" customHeight="1">
      <c r="A83" s="20">
        <v>71</v>
      </c>
      <c r="B83" s="10" t="s">
        <v>149</v>
      </c>
      <c r="C83" s="63">
        <v>101</v>
      </c>
      <c r="D83" s="45" t="s">
        <v>63</v>
      </c>
      <c r="E83" s="7" t="s">
        <v>64</v>
      </c>
      <c r="F83" s="34" t="s">
        <v>15</v>
      </c>
      <c r="G83" s="55">
        <v>303883.07</v>
      </c>
      <c r="H83" s="55">
        <v>151941.53</v>
      </c>
      <c r="I83" s="64">
        <v>113956.15</v>
      </c>
      <c r="J83" s="4"/>
    </row>
    <row r="84" spans="1:10" ht="87.75" customHeight="1">
      <c r="A84" s="20">
        <v>72</v>
      </c>
      <c r="B84" s="10" t="s">
        <v>150</v>
      </c>
      <c r="C84" s="62">
        <v>101</v>
      </c>
      <c r="D84" s="45" t="s">
        <v>55</v>
      </c>
      <c r="E84" s="7" t="s">
        <v>56</v>
      </c>
      <c r="F84" s="34" t="s">
        <v>163</v>
      </c>
      <c r="G84" s="55">
        <v>832708.4</v>
      </c>
      <c r="H84" s="55">
        <v>416354.2</v>
      </c>
      <c r="I84" s="64">
        <v>312265.65000000002</v>
      </c>
      <c r="J84" s="4"/>
    </row>
    <row r="85" spans="1:10" ht="90.75" customHeight="1">
      <c r="A85" s="20">
        <v>73</v>
      </c>
      <c r="B85" s="57" t="s">
        <v>151</v>
      </c>
      <c r="C85" s="62">
        <v>101</v>
      </c>
      <c r="D85" s="45" t="s">
        <v>55</v>
      </c>
      <c r="E85" s="7" t="s">
        <v>56</v>
      </c>
      <c r="F85" s="58" t="s">
        <v>163</v>
      </c>
      <c r="G85" s="55">
        <v>452420.38</v>
      </c>
      <c r="H85" s="55">
        <v>294073.25</v>
      </c>
      <c r="I85" s="64">
        <v>220554.94</v>
      </c>
      <c r="J85" s="4"/>
    </row>
    <row r="86" spans="1:10" ht="187.5" customHeight="1">
      <c r="A86" s="20">
        <v>74</v>
      </c>
      <c r="B86" s="10" t="s">
        <v>152</v>
      </c>
      <c r="C86" s="62">
        <v>101</v>
      </c>
      <c r="D86" s="45" t="s">
        <v>61</v>
      </c>
      <c r="E86" s="7" t="s">
        <v>213</v>
      </c>
      <c r="F86" s="34" t="s">
        <v>164</v>
      </c>
      <c r="G86" s="55">
        <v>371366.72</v>
      </c>
      <c r="H86" s="55">
        <v>185683.36</v>
      </c>
      <c r="I86" s="64">
        <v>139262.51999999999</v>
      </c>
      <c r="J86" s="4"/>
    </row>
    <row r="87" spans="1:10" ht="187.5" customHeight="1">
      <c r="A87" s="20">
        <v>75</v>
      </c>
      <c r="B87" s="10" t="s">
        <v>0</v>
      </c>
      <c r="C87" s="62">
        <v>103</v>
      </c>
      <c r="D87" s="45" t="s">
        <v>67</v>
      </c>
      <c r="E87" s="7" t="s">
        <v>214</v>
      </c>
      <c r="F87" s="34" t="s">
        <v>1</v>
      </c>
      <c r="G87" s="55">
        <v>652065.38</v>
      </c>
      <c r="H87" s="48">
        <v>326032.69</v>
      </c>
      <c r="I87" s="79">
        <v>244524.52</v>
      </c>
      <c r="J87" s="4"/>
    </row>
    <row r="88" spans="1:10" ht="34.5" customHeight="1" thickBot="1">
      <c r="A88" s="85" t="s">
        <v>208</v>
      </c>
      <c r="B88" s="86"/>
      <c r="C88" s="29">
        <f>COUNTA(C52:C87)</f>
        <v>36</v>
      </c>
      <c r="D88" s="29"/>
      <c r="E88" s="29"/>
      <c r="F88" s="30"/>
      <c r="G88" s="31">
        <f>SUM(G52:G87)</f>
        <v>21647405.269999996</v>
      </c>
      <c r="H88" s="31">
        <f>SUM(H52:H87)</f>
        <v>10961163.549999997</v>
      </c>
      <c r="I88" s="31">
        <f>SUM(I52:I87)</f>
        <v>8220872.669999999</v>
      </c>
      <c r="J88" s="4"/>
    </row>
    <row r="89" spans="1:10" ht="27.75" customHeight="1">
      <c r="A89" s="80" t="s">
        <v>165</v>
      </c>
      <c r="B89" s="81"/>
      <c r="C89" s="81"/>
      <c r="D89" s="81"/>
      <c r="E89" s="81"/>
      <c r="F89" s="81"/>
      <c r="G89" s="81"/>
      <c r="H89" s="81"/>
      <c r="I89" s="82"/>
    </row>
    <row r="90" spans="1:10" ht="55.5" customHeight="1">
      <c r="A90" s="20">
        <v>75</v>
      </c>
      <c r="B90" s="10" t="s">
        <v>166</v>
      </c>
      <c r="C90" s="62">
        <v>101</v>
      </c>
      <c r="D90" s="45" t="s">
        <v>63</v>
      </c>
      <c r="E90" s="7" t="s">
        <v>64</v>
      </c>
      <c r="F90" s="8" t="s">
        <v>15</v>
      </c>
      <c r="G90" s="55">
        <v>146087.76</v>
      </c>
      <c r="H90" s="55">
        <v>73043.88</v>
      </c>
      <c r="I90" s="47">
        <v>54782.91</v>
      </c>
      <c r="J90" s="4"/>
    </row>
    <row r="91" spans="1:10" ht="44.25" customHeight="1">
      <c r="A91" s="20">
        <v>76</v>
      </c>
      <c r="B91" s="10" t="s">
        <v>167</v>
      </c>
      <c r="C91" s="62">
        <v>101</v>
      </c>
      <c r="D91" s="45" t="s">
        <v>61</v>
      </c>
      <c r="E91" s="7" t="s">
        <v>213</v>
      </c>
      <c r="F91" s="8" t="s">
        <v>124</v>
      </c>
      <c r="G91" s="55">
        <v>102980.8</v>
      </c>
      <c r="H91" s="55">
        <v>51490.400000000001</v>
      </c>
      <c r="I91" s="47">
        <v>38617.800000000003</v>
      </c>
      <c r="J91" s="4"/>
    </row>
    <row r="92" spans="1:10" ht="39.75" customHeight="1">
      <c r="A92" s="20">
        <v>77</v>
      </c>
      <c r="B92" s="10" t="s">
        <v>168</v>
      </c>
      <c r="C92" s="63">
        <v>101</v>
      </c>
      <c r="D92" s="45" t="s">
        <v>52</v>
      </c>
      <c r="E92" s="7" t="s">
        <v>53</v>
      </c>
      <c r="F92" s="8" t="s">
        <v>20</v>
      </c>
      <c r="G92" s="55">
        <v>216526.46</v>
      </c>
      <c r="H92" s="55">
        <v>108263.23</v>
      </c>
      <c r="I92" s="47">
        <v>81197.42</v>
      </c>
      <c r="J92" s="4"/>
    </row>
    <row r="93" spans="1:10" ht="50.25" customHeight="1">
      <c r="A93" s="5">
        <v>78</v>
      </c>
      <c r="B93" s="10" t="s">
        <v>169</v>
      </c>
      <c r="C93" s="63">
        <v>101</v>
      </c>
      <c r="D93" s="45" t="s">
        <v>61</v>
      </c>
      <c r="E93" s="7" t="s">
        <v>213</v>
      </c>
      <c r="F93" s="60" t="s">
        <v>176</v>
      </c>
      <c r="G93" s="48">
        <v>114688.22</v>
      </c>
      <c r="H93" s="48">
        <v>63078.52</v>
      </c>
      <c r="I93" s="47">
        <v>47308.89</v>
      </c>
      <c r="J93" s="4"/>
    </row>
    <row r="94" spans="1:10" ht="55.5" customHeight="1">
      <c r="A94" s="20">
        <v>79</v>
      </c>
      <c r="B94" s="10" t="s">
        <v>170</v>
      </c>
      <c r="C94" s="62">
        <v>101</v>
      </c>
      <c r="D94" s="45" t="s">
        <v>61</v>
      </c>
      <c r="E94" s="7" t="s">
        <v>213</v>
      </c>
      <c r="F94" s="8" t="s">
        <v>176</v>
      </c>
      <c r="G94" s="55">
        <v>149573.84</v>
      </c>
      <c r="H94" s="55">
        <v>74786.92</v>
      </c>
      <c r="I94" s="47">
        <v>56090.19</v>
      </c>
      <c r="J94" s="4"/>
    </row>
    <row r="95" spans="1:10" ht="64.5" customHeight="1">
      <c r="A95" s="20">
        <v>80</v>
      </c>
      <c r="B95" s="10" t="s">
        <v>171</v>
      </c>
      <c r="C95" s="62">
        <v>101</v>
      </c>
      <c r="D95" s="45" t="s">
        <v>55</v>
      </c>
      <c r="E95" s="7" t="s">
        <v>56</v>
      </c>
      <c r="F95" s="8" t="s">
        <v>177</v>
      </c>
      <c r="G95" s="55">
        <v>453152.74</v>
      </c>
      <c r="H95" s="55">
        <v>249234.01</v>
      </c>
      <c r="I95" s="47">
        <v>186925.51</v>
      </c>
      <c r="J95" s="4"/>
    </row>
    <row r="96" spans="1:10" ht="121.5" customHeight="1">
      <c r="A96" s="20">
        <v>81</v>
      </c>
      <c r="B96" s="10" t="s">
        <v>172</v>
      </c>
      <c r="C96" s="62">
        <v>101</v>
      </c>
      <c r="D96" s="45" t="s">
        <v>61</v>
      </c>
      <c r="E96" s="7" t="s">
        <v>213</v>
      </c>
      <c r="F96" s="8" t="s">
        <v>178</v>
      </c>
      <c r="G96" s="55">
        <v>97894.37</v>
      </c>
      <c r="H96" s="55">
        <v>48947.19</v>
      </c>
      <c r="I96" s="47">
        <v>36710.39</v>
      </c>
      <c r="J96" s="4"/>
    </row>
    <row r="97" spans="1:10" ht="66" customHeight="1">
      <c r="A97" s="20">
        <v>82</v>
      </c>
      <c r="B97" s="10" t="s">
        <v>173</v>
      </c>
      <c r="C97" s="62">
        <v>101</v>
      </c>
      <c r="D97" s="45" t="s">
        <v>61</v>
      </c>
      <c r="E97" s="7" t="s">
        <v>213</v>
      </c>
      <c r="F97" s="8" t="s">
        <v>124</v>
      </c>
      <c r="G97" s="55">
        <v>116675.04</v>
      </c>
      <c r="H97" s="55">
        <v>58337.52</v>
      </c>
      <c r="I97" s="47">
        <v>43753.14</v>
      </c>
      <c r="J97" s="4"/>
    </row>
    <row r="98" spans="1:10" ht="158.25" customHeight="1">
      <c r="A98" s="20">
        <v>83</v>
      </c>
      <c r="B98" s="10" t="s">
        <v>174</v>
      </c>
      <c r="C98" s="62">
        <v>101</v>
      </c>
      <c r="D98" s="45" t="s">
        <v>61</v>
      </c>
      <c r="E98" s="7" t="s">
        <v>213</v>
      </c>
      <c r="F98" s="8" t="s">
        <v>179</v>
      </c>
      <c r="G98" s="55">
        <v>366793.1</v>
      </c>
      <c r="H98" s="55">
        <v>183396.55</v>
      </c>
      <c r="I98" s="47">
        <v>137547.41</v>
      </c>
      <c r="J98" s="4"/>
    </row>
    <row r="99" spans="1:10" ht="71.25" customHeight="1" thickBot="1">
      <c r="A99" s="20">
        <v>84</v>
      </c>
      <c r="B99" s="66" t="s">
        <v>175</v>
      </c>
      <c r="C99" s="62">
        <v>101</v>
      </c>
      <c r="D99" s="45" t="s">
        <v>61</v>
      </c>
      <c r="E99" s="7" t="s">
        <v>213</v>
      </c>
      <c r="F99" s="65" t="s">
        <v>180</v>
      </c>
      <c r="G99" s="49">
        <v>327875.83</v>
      </c>
      <c r="H99" s="49">
        <v>180331.71</v>
      </c>
      <c r="I99" s="59">
        <v>135248.78</v>
      </c>
      <c r="J99" s="4"/>
    </row>
    <row r="100" spans="1:10" ht="34.5" customHeight="1" thickBot="1">
      <c r="A100" s="89" t="s">
        <v>207</v>
      </c>
      <c r="B100" s="90"/>
      <c r="C100" s="67">
        <f>COUNTA(C90:C99)</f>
        <v>10</v>
      </c>
      <c r="D100" s="67"/>
      <c r="E100" s="67"/>
      <c r="F100" s="68"/>
      <c r="G100" s="69">
        <f>SUM(G90:G99)</f>
        <v>2092248.1600000001</v>
      </c>
      <c r="H100" s="69">
        <f>SUM(H90:H99)</f>
        <v>1090909.93</v>
      </c>
      <c r="I100" s="70">
        <f>SUM(I90:I99)</f>
        <v>818182.44000000006</v>
      </c>
    </row>
    <row r="101" spans="1:10" ht="33" customHeight="1">
      <c r="A101" s="91" t="s">
        <v>181</v>
      </c>
      <c r="B101" s="92"/>
      <c r="C101" s="92"/>
      <c r="D101" s="92"/>
      <c r="E101" s="92"/>
      <c r="F101" s="92"/>
      <c r="G101" s="92"/>
      <c r="H101" s="92"/>
      <c r="I101" s="93"/>
    </row>
    <row r="102" spans="1:10" ht="198" customHeight="1">
      <c r="A102" s="20">
        <v>85</v>
      </c>
      <c r="B102" s="10" t="s">
        <v>182</v>
      </c>
      <c r="C102" s="22">
        <v>302</v>
      </c>
      <c r="D102" s="45" t="s">
        <v>219</v>
      </c>
      <c r="E102" s="7" t="s">
        <v>220</v>
      </c>
      <c r="F102" s="34" t="s">
        <v>200</v>
      </c>
      <c r="G102" s="55">
        <v>148936.88</v>
      </c>
      <c r="H102" s="55">
        <v>74468.44</v>
      </c>
      <c r="I102" s="47">
        <v>55851.33</v>
      </c>
      <c r="J102" s="4"/>
    </row>
    <row r="103" spans="1:10" ht="85.5" customHeight="1">
      <c r="A103" s="20">
        <v>86</v>
      </c>
      <c r="B103" s="10" t="s">
        <v>183</v>
      </c>
      <c r="C103" s="22">
        <v>302</v>
      </c>
      <c r="D103" s="45" t="s">
        <v>218</v>
      </c>
      <c r="E103" s="7" t="s">
        <v>217</v>
      </c>
      <c r="F103" s="34" t="s">
        <v>201</v>
      </c>
      <c r="G103" s="55">
        <v>146137.66</v>
      </c>
      <c r="H103" s="55">
        <v>73068.83</v>
      </c>
      <c r="I103" s="47">
        <v>54801.62</v>
      </c>
      <c r="J103" s="4"/>
    </row>
    <row r="104" spans="1:10" ht="189.75" customHeight="1">
      <c r="A104" s="20">
        <v>87</v>
      </c>
      <c r="B104" s="10" t="s">
        <v>184</v>
      </c>
      <c r="C104" s="6">
        <v>302</v>
      </c>
      <c r="D104" s="45" t="s">
        <v>219</v>
      </c>
      <c r="E104" s="7" t="s">
        <v>220</v>
      </c>
      <c r="F104" s="73" t="s">
        <v>200</v>
      </c>
      <c r="G104" s="55">
        <v>148936.88</v>
      </c>
      <c r="H104" s="55">
        <v>74468.44</v>
      </c>
      <c r="I104" s="47">
        <v>55851.33</v>
      </c>
      <c r="J104" s="4"/>
    </row>
    <row r="105" spans="1:10" ht="183" customHeight="1">
      <c r="A105" s="20">
        <v>88</v>
      </c>
      <c r="B105" s="66" t="s">
        <v>185</v>
      </c>
      <c r="C105" s="22">
        <v>302</v>
      </c>
      <c r="D105" s="45" t="s">
        <v>219</v>
      </c>
      <c r="E105" s="7" t="s">
        <v>220</v>
      </c>
      <c r="F105" s="58" t="s">
        <v>200</v>
      </c>
      <c r="G105" s="55">
        <v>142764.70000000001</v>
      </c>
      <c r="H105" s="55">
        <v>71382.350000000006</v>
      </c>
      <c r="I105" s="47">
        <v>53536.76</v>
      </c>
      <c r="J105" s="4"/>
    </row>
    <row r="106" spans="1:10" ht="186.75" customHeight="1">
      <c r="A106" s="5">
        <v>89</v>
      </c>
      <c r="B106" s="7" t="s">
        <v>186</v>
      </c>
      <c r="C106" s="6">
        <v>302</v>
      </c>
      <c r="D106" s="45" t="s">
        <v>219</v>
      </c>
      <c r="E106" s="7" t="s">
        <v>220</v>
      </c>
      <c r="F106" s="73" t="s">
        <v>200</v>
      </c>
      <c r="G106" s="48">
        <v>148936.88</v>
      </c>
      <c r="H106" s="48">
        <v>74468.44</v>
      </c>
      <c r="I106" s="47">
        <v>55851.33</v>
      </c>
      <c r="J106" s="4"/>
    </row>
    <row r="107" spans="1:10" ht="102.75" customHeight="1">
      <c r="A107" s="20">
        <v>90</v>
      </c>
      <c r="B107" s="7" t="s">
        <v>187</v>
      </c>
      <c r="C107" s="6">
        <v>302</v>
      </c>
      <c r="D107" s="45" t="s">
        <v>219</v>
      </c>
      <c r="E107" s="7" t="s">
        <v>220</v>
      </c>
      <c r="F107" s="73" t="s">
        <v>202</v>
      </c>
      <c r="G107" s="55">
        <v>148936.88</v>
      </c>
      <c r="H107" s="55">
        <v>74468.44</v>
      </c>
      <c r="I107" s="47">
        <v>55851.33</v>
      </c>
      <c r="J107" s="4"/>
    </row>
    <row r="108" spans="1:10" ht="187.5" customHeight="1">
      <c r="A108" s="20">
        <v>91</v>
      </c>
      <c r="B108" s="71" t="s">
        <v>188</v>
      </c>
      <c r="C108" s="22">
        <v>302</v>
      </c>
      <c r="D108" s="45" t="s">
        <v>219</v>
      </c>
      <c r="E108" s="7" t="s">
        <v>220</v>
      </c>
      <c r="F108" s="74" t="s">
        <v>200</v>
      </c>
      <c r="G108" s="55">
        <v>148936.88</v>
      </c>
      <c r="H108" s="55">
        <v>74468.44</v>
      </c>
      <c r="I108" s="47">
        <v>55851.33</v>
      </c>
      <c r="J108" s="4"/>
    </row>
    <row r="109" spans="1:10" ht="67.5" customHeight="1">
      <c r="A109" s="20">
        <v>92</v>
      </c>
      <c r="B109" s="10" t="s">
        <v>189</v>
      </c>
      <c r="C109" s="22">
        <v>302</v>
      </c>
      <c r="D109" s="45" t="s">
        <v>216</v>
      </c>
      <c r="E109" s="7" t="s">
        <v>215</v>
      </c>
      <c r="F109" s="60" t="s">
        <v>203</v>
      </c>
      <c r="G109" s="55">
        <v>127767.67999999999</v>
      </c>
      <c r="H109" s="55">
        <v>63883.839999999997</v>
      </c>
      <c r="I109" s="47">
        <v>47912.88</v>
      </c>
      <c r="J109" s="4"/>
    </row>
    <row r="110" spans="1:10" ht="177.75" customHeight="1">
      <c r="A110" s="20">
        <v>93</v>
      </c>
      <c r="B110" s="7" t="s">
        <v>190</v>
      </c>
      <c r="C110" s="6">
        <v>302</v>
      </c>
      <c r="D110" s="45" t="s">
        <v>219</v>
      </c>
      <c r="E110" s="7" t="s">
        <v>220</v>
      </c>
      <c r="F110" s="73" t="s">
        <v>200</v>
      </c>
      <c r="G110" s="55">
        <v>148936.88</v>
      </c>
      <c r="H110" s="55">
        <v>74468.44</v>
      </c>
      <c r="I110" s="47">
        <v>55851.33</v>
      </c>
      <c r="J110" s="4"/>
    </row>
    <row r="111" spans="1:10" ht="180.75" customHeight="1">
      <c r="A111" s="20">
        <v>94</v>
      </c>
      <c r="B111" s="72" t="s">
        <v>191</v>
      </c>
      <c r="C111" s="22">
        <v>302</v>
      </c>
      <c r="D111" s="45" t="s">
        <v>219</v>
      </c>
      <c r="E111" s="7" t="s">
        <v>220</v>
      </c>
      <c r="F111" s="73" t="s">
        <v>200</v>
      </c>
      <c r="G111" s="55">
        <v>148936.88</v>
      </c>
      <c r="H111" s="55">
        <v>74468.44</v>
      </c>
      <c r="I111" s="47">
        <v>55851.33</v>
      </c>
      <c r="J111" s="4"/>
    </row>
    <row r="112" spans="1:10" ht="102.75" customHeight="1">
      <c r="A112" s="20">
        <v>95</v>
      </c>
      <c r="B112" s="7" t="s">
        <v>192</v>
      </c>
      <c r="C112" s="22">
        <v>302</v>
      </c>
      <c r="D112" s="45" t="s">
        <v>219</v>
      </c>
      <c r="E112" s="7" t="s">
        <v>220</v>
      </c>
      <c r="F112" s="73" t="s">
        <v>204</v>
      </c>
      <c r="G112" s="55">
        <v>103878.91</v>
      </c>
      <c r="H112" s="55">
        <v>51939.45</v>
      </c>
      <c r="I112" s="47">
        <v>38954.589999999997</v>
      </c>
      <c r="J112" s="4"/>
    </row>
    <row r="113" spans="1:10" ht="187.5" customHeight="1">
      <c r="A113" s="20">
        <v>96</v>
      </c>
      <c r="B113" s="72" t="s">
        <v>193</v>
      </c>
      <c r="C113" s="22">
        <v>302</v>
      </c>
      <c r="D113" s="45" t="s">
        <v>219</v>
      </c>
      <c r="E113" s="7" t="s">
        <v>220</v>
      </c>
      <c r="F113" s="73" t="s">
        <v>200</v>
      </c>
      <c r="G113" s="55">
        <v>148936.88</v>
      </c>
      <c r="H113" s="55">
        <v>74468.44</v>
      </c>
      <c r="I113" s="47">
        <v>55851.33</v>
      </c>
      <c r="J113" s="4"/>
    </row>
    <row r="114" spans="1:10" ht="85.5" customHeight="1">
      <c r="A114" s="20">
        <v>97</v>
      </c>
      <c r="B114" s="7" t="s">
        <v>194</v>
      </c>
      <c r="C114" s="6">
        <v>302</v>
      </c>
      <c r="D114" s="45" t="s">
        <v>216</v>
      </c>
      <c r="E114" s="7" t="s">
        <v>215</v>
      </c>
      <c r="F114" s="60" t="s">
        <v>205</v>
      </c>
      <c r="G114" s="55">
        <v>38266.9</v>
      </c>
      <c r="H114" s="55">
        <v>19133.45</v>
      </c>
      <c r="I114" s="47">
        <v>14350.09</v>
      </c>
      <c r="J114" s="4"/>
    </row>
    <row r="115" spans="1:10" ht="96.75" customHeight="1">
      <c r="A115" s="20">
        <v>98</v>
      </c>
      <c r="B115" s="66" t="s">
        <v>195</v>
      </c>
      <c r="C115" s="22">
        <v>302</v>
      </c>
      <c r="D115" s="45" t="s">
        <v>219</v>
      </c>
      <c r="E115" s="7" t="s">
        <v>220</v>
      </c>
      <c r="F115" s="75" t="s">
        <v>202</v>
      </c>
      <c r="G115" s="55">
        <v>69428.45</v>
      </c>
      <c r="H115" s="55">
        <v>34705.800000000003</v>
      </c>
      <c r="I115" s="47">
        <v>26029.35</v>
      </c>
      <c r="J115" s="4"/>
    </row>
    <row r="116" spans="1:10" ht="187.5" customHeight="1">
      <c r="A116" s="20">
        <v>99</v>
      </c>
      <c r="B116" s="66" t="s">
        <v>196</v>
      </c>
      <c r="C116" s="22">
        <v>302</v>
      </c>
      <c r="D116" s="45" t="s">
        <v>219</v>
      </c>
      <c r="E116" s="7" t="s">
        <v>220</v>
      </c>
      <c r="F116" s="34" t="s">
        <v>200</v>
      </c>
      <c r="G116" s="55">
        <v>148936.88</v>
      </c>
      <c r="H116" s="55">
        <v>74468.44</v>
      </c>
      <c r="I116" s="47">
        <v>55851.33</v>
      </c>
      <c r="J116" s="4"/>
    </row>
    <row r="117" spans="1:10" ht="180.75" customHeight="1">
      <c r="A117" s="5">
        <v>100</v>
      </c>
      <c r="B117" s="10" t="s">
        <v>197</v>
      </c>
      <c r="C117" s="6">
        <v>302</v>
      </c>
      <c r="D117" s="45" t="s">
        <v>219</v>
      </c>
      <c r="E117" s="7" t="s">
        <v>220</v>
      </c>
      <c r="F117" s="73" t="s">
        <v>200</v>
      </c>
      <c r="G117" s="48">
        <v>148936.88</v>
      </c>
      <c r="H117" s="48">
        <v>74468.44</v>
      </c>
      <c r="I117" s="47">
        <v>55851.33</v>
      </c>
      <c r="J117" s="4"/>
    </row>
    <row r="118" spans="1:10" ht="213.75" customHeight="1">
      <c r="A118" s="20">
        <v>101</v>
      </c>
      <c r="B118" s="10" t="s">
        <v>198</v>
      </c>
      <c r="C118" s="22">
        <v>302</v>
      </c>
      <c r="D118" s="45" t="s">
        <v>219</v>
      </c>
      <c r="E118" s="7" t="s">
        <v>220</v>
      </c>
      <c r="F118" s="73" t="s">
        <v>200</v>
      </c>
      <c r="G118" s="55">
        <v>103497.13</v>
      </c>
      <c r="H118" s="55">
        <v>51748.56</v>
      </c>
      <c r="I118" s="47">
        <v>38811.42</v>
      </c>
      <c r="J118" s="4"/>
    </row>
    <row r="119" spans="1:10" ht="114.75" customHeight="1" thickBot="1">
      <c r="A119" s="20">
        <v>102</v>
      </c>
      <c r="B119" s="10" t="s">
        <v>199</v>
      </c>
      <c r="C119" s="22">
        <v>302</v>
      </c>
      <c r="D119" s="45" t="s">
        <v>219</v>
      </c>
      <c r="E119" s="7" t="s">
        <v>220</v>
      </c>
      <c r="F119" s="73" t="s">
        <v>202</v>
      </c>
      <c r="G119" s="55">
        <v>138461.54999999999</v>
      </c>
      <c r="H119" s="55">
        <v>69230.77</v>
      </c>
      <c r="I119" s="47">
        <v>51923.08</v>
      </c>
      <c r="J119" s="4"/>
    </row>
    <row r="120" spans="1:10" ht="36" customHeight="1" thickBot="1">
      <c r="A120" s="89" t="s">
        <v>206</v>
      </c>
      <c r="B120" s="90"/>
      <c r="C120" s="67">
        <f>COUNTA(C102:C119)</f>
        <v>18</v>
      </c>
      <c r="D120" s="67"/>
      <c r="E120" s="67"/>
      <c r="F120" s="68"/>
      <c r="G120" s="69">
        <f>SUM(G102:G119)</f>
        <v>2359571.7799999998</v>
      </c>
      <c r="H120" s="69">
        <f>SUM(H102:H119)</f>
        <v>1179777.45</v>
      </c>
      <c r="I120" s="70">
        <f>SUM(I102:I119)</f>
        <v>884833.08999999985</v>
      </c>
    </row>
    <row r="121" spans="1:10" ht="34.5" customHeight="1" thickBot="1">
      <c r="A121" s="87" t="s">
        <v>31</v>
      </c>
      <c r="B121" s="88"/>
      <c r="C121" s="42">
        <f>C88+C50+C32+C21+C100+C120</f>
        <v>103</v>
      </c>
      <c r="D121" s="42"/>
      <c r="E121" s="42"/>
      <c r="F121" s="43"/>
      <c r="G121" s="44">
        <f>G88+G50+G32+G21+G100+G120</f>
        <v>51934862.940157443</v>
      </c>
      <c r="H121" s="44">
        <f>H88+H50+H32+H21+H100+H120</f>
        <v>26515200.380078714</v>
      </c>
      <c r="I121" s="76">
        <f>I88+I50+I32+I21+I100+I120</f>
        <v>19886400.309999999</v>
      </c>
    </row>
    <row r="122" spans="1:10" ht="49.5" customHeight="1">
      <c r="A122" s="36"/>
      <c r="B122" s="37"/>
      <c r="C122" s="36"/>
      <c r="D122" s="38"/>
      <c r="E122" s="39"/>
      <c r="F122" s="40"/>
      <c r="G122" s="41"/>
      <c r="H122" s="41"/>
      <c r="I122" s="4"/>
    </row>
  </sheetData>
  <autoFilter ref="A4:F42"/>
  <mergeCells count="20">
    <mergeCell ref="A101:I101"/>
    <mergeCell ref="A120:B120"/>
    <mergeCell ref="A89:I89"/>
    <mergeCell ref="A3:I3"/>
    <mergeCell ref="A22:I22"/>
    <mergeCell ref="E4:E5"/>
    <mergeCell ref="D4:D5"/>
    <mergeCell ref="A4:A5"/>
    <mergeCell ref="B4:B5"/>
    <mergeCell ref="C4:C5"/>
    <mergeCell ref="A33:I33"/>
    <mergeCell ref="F4:F5"/>
    <mergeCell ref="A6:I6"/>
    <mergeCell ref="A32:B32"/>
    <mergeCell ref="A21:B21"/>
    <mergeCell ref="A121:B121"/>
    <mergeCell ref="A51:I51"/>
    <mergeCell ref="A88:B88"/>
    <mergeCell ref="A50:B50"/>
    <mergeCell ref="A100:B100"/>
  </mergeCells>
  <phoneticPr fontId="0" type="noConversion"/>
  <printOptions horizontalCentered="1"/>
  <pageMargins left="0.27559055118110237" right="0.23622047244094491" top="0.25" bottom="0.17" header="0.25" footer="0.17"/>
  <pageSetup paperSize="9" scale="60" orientation="landscape" r:id="rId1"/>
  <headerFooter alignWithMargins="0">
    <oddHeader>&amp;RPrilog  3.5.1</oddHeader>
  </headerFooter>
  <rowBreaks count="4" manualBreakCount="4">
    <brk id="14" max="8" man="1"/>
    <brk id="25" max="16383" man="1"/>
    <brk id="36" max="8" man="1"/>
    <brk id="44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66DA4AC71D6F41B2E9222263226458" ma:contentTypeVersion="0" ma:contentTypeDescription="Create a new document." ma:contentTypeScope="" ma:versionID="7c787eacdd943e26ec22135a9cc062a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143200-FC78-442A-86FC-4B5B11A3617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C13326-7EC8-484C-B691-A55C53B8C228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2909657-CD91-4E3A-8D55-F593C6DBBA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ugovoreni 31 12 2011</vt:lpstr>
      <vt:lpstr>'ugovoreni 31 12 2011'!_Hlk180988645</vt:lpstr>
      <vt:lpstr>'ugovoreni 31 12 2011'!Print_Area</vt:lpstr>
      <vt:lpstr>'ugovoreni 31 12 2011'!Print_Titles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mbrezak</cp:lastModifiedBy>
  <cp:lastPrinted>2012-08-02T13:16:59Z</cp:lastPrinted>
  <dcterms:created xsi:type="dcterms:W3CDTF">1996-10-14T23:33:28Z</dcterms:created>
  <dcterms:modified xsi:type="dcterms:W3CDTF">2012-08-02T13:17:02Z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ContentTypeId">
    <vt:lpwstr>0x0101005E66DA4AC71D6F41B2E9222263226458</vt:lpwstr>
  </property>
</Properties>
</file>