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120" windowWidth="15480" windowHeight="11640" tabRatio="692"/>
  </bookViews>
  <sheets>
    <sheet name="korisnici po županijama31122011" sheetId="6" r:id="rId1"/>
  </sheets>
  <definedNames>
    <definedName name="_xlnm.Print_Area" localSheetId="0">'korisnici po županijama31122011'!$A$1:$N$182</definedName>
    <definedName name="_xlnm.Print_Titles" localSheetId="0">'korisnici po županijama31122011'!$5:$5</definedName>
  </definedNames>
  <calcPr calcId="125725" fullCalcOnLoad="1"/>
</workbook>
</file>

<file path=xl/calcChain.xml><?xml version="1.0" encoding="utf-8"?>
<calcChain xmlns="http://schemas.openxmlformats.org/spreadsheetml/2006/main">
  <c r="H182" i="6"/>
  <c r="H172"/>
  <c r="G172"/>
  <c r="G182"/>
  <c r="F172"/>
  <c r="F182"/>
  <c r="E172"/>
  <c r="E182"/>
  <c r="E170"/>
  <c r="H166"/>
  <c r="H170"/>
  <c r="G166"/>
  <c r="G170"/>
  <c r="E166"/>
  <c r="F166"/>
  <c r="F170"/>
  <c r="K164"/>
  <c r="L164"/>
  <c r="M164"/>
  <c r="N164"/>
  <c r="J164"/>
  <c r="K34"/>
  <c r="L34"/>
  <c r="M34"/>
  <c r="N34"/>
  <c r="J34"/>
  <c r="N82"/>
  <c r="N67"/>
  <c r="E49"/>
  <c r="E145"/>
  <c r="L118"/>
  <c r="M118"/>
  <c r="K118"/>
  <c r="J118"/>
  <c r="L74"/>
  <c r="M74"/>
  <c r="K74"/>
  <c r="J74"/>
  <c r="L26"/>
  <c r="M26"/>
  <c r="K26"/>
  <c r="J26"/>
  <c r="L19"/>
  <c r="M19"/>
  <c r="K19"/>
  <c r="J19"/>
  <c r="L13"/>
  <c r="M13"/>
  <c r="K13"/>
  <c r="J13"/>
  <c r="E13"/>
  <c r="E82"/>
  <c r="E34"/>
  <c r="E67"/>
  <c r="E92"/>
  <c r="G114"/>
  <c r="H114"/>
  <c r="F114"/>
  <c r="G118"/>
  <c r="H118"/>
  <c r="F118"/>
  <c r="G125"/>
  <c r="H125"/>
  <c r="F125"/>
  <c r="E125"/>
  <c r="H131"/>
  <c r="F131"/>
  <c r="H145"/>
  <c r="F145"/>
  <c r="E164"/>
  <c r="I160"/>
  <c r="K92"/>
  <c r="L92"/>
  <c r="M92"/>
  <c r="L145"/>
  <c r="M145"/>
  <c r="J145"/>
  <c r="L82"/>
  <c r="M82"/>
  <c r="K82"/>
  <c r="I58"/>
  <c r="G58"/>
  <c r="H58"/>
  <c r="F58"/>
  <c r="N114"/>
  <c r="L114"/>
  <c r="M114"/>
  <c r="K114"/>
  <c r="J114"/>
  <c r="N125"/>
  <c r="G141"/>
  <c r="G145"/>
  <c r="G25"/>
  <c r="G160"/>
  <c r="H160"/>
  <c r="F160"/>
  <c r="I118"/>
  <c r="I125"/>
  <c r="G26"/>
  <c r="H26"/>
  <c r="F26"/>
  <c r="L67"/>
  <c r="M67"/>
  <c r="K67"/>
  <c r="G31"/>
  <c r="I145"/>
  <c r="I100"/>
  <c r="G100"/>
  <c r="H100"/>
  <c r="F100"/>
  <c r="I74"/>
  <c r="G74"/>
  <c r="H74"/>
  <c r="F74"/>
  <c r="J131"/>
  <c r="K131"/>
  <c r="M131"/>
  <c r="L131"/>
  <c r="I131"/>
  <c r="I13"/>
  <c r="G13"/>
  <c r="H13"/>
  <c r="F13"/>
  <c r="I49"/>
  <c r="H49"/>
  <c r="F49"/>
  <c r="I67"/>
  <c r="H67"/>
  <c r="F67"/>
  <c r="I114"/>
  <c r="G92"/>
  <c r="H92"/>
  <c r="F92"/>
  <c r="I34"/>
  <c r="G34"/>
  <c r="H34"/>
  <c r="F34"/>
  <c r="I26"/>
  <c r="I164"/>
  <c r="I82"/>
  <c r="G82"/>
  <c r="H82"/>
  <c r="F82"/>
  <c r="N160"/>
  <c r="M160"/>
  <c r="L160"/>
  <c r="J160"/>
  <c r="G19"/>
  <c r="H19"/>
  <c r="F19"/>
  <c r="I19"/>
  <c r="I92"/>
  <c r="G39"/>
  <c r="G49"/>
  <c r="G67"/>
  <c r="G128"/>
  <c r="G131"/>
  <c r="N49"/>
  <c r="M49"/>
  <c r="K49"/>
  <c r="K160"/>
  <c r="E160"/>
  <c r="K145"/>
  <c r="E114"/>
  <c r="E100"/>
  <c r="E58"/>
  <c r="H164"/>
  <c r="G164"/>
  <c r="F164"/>
  <c r="K162"/>
  <c r="E162"/>
  <c r="E131"/>
  <c r="E118"/>
  <c r="K116"/>
  <c r="E116"/>
  <c r="E26"/>
  <c r="K21"/>
  <c r="E21"/>
  <c r="K15"/>
  <c r="E15"/>
  <c r="J148"/>
  <c r="E148"/>
  <c r="M125"/>
  <c r="L125"/>
  <c r="K125"/>
  <c r="J121"/>
  <c r="J86"/>
  <c r="J77"/>
  <c r="J61"/>
  <c r="J37"/>
  <c r="J36"/>
  <c r="E36"/>
  <c r="L49"/>
  <c r="J92"/>
  <c r="J67"/>
  <c r="E74"/>
  <c r="J82"/>
  <c r="J49"/>
  <c r="J125"/>
  <c r="E19"/>
</calcChain>
</file>

<file path=xl/sharedStrings.xml><?xml version="1.0" encoding="utf-8"?>
<sst xmlns="http://schemas.openxmlformats.org/spreadsheetml/2006/main" count="283" uniqueCount="207">
  <si>
    <t>SVI NATJEČAJI</t>
  </si>
  <si>
    <t>UKUPNO</t>
  </si>
  <si>
    <t>Zagrebačka županija (01)</t>
  </si>
  <si>
    <t>Sisačko-moslavačka županija (03)</t>
  </si>
  <si>
    <t>Karlovačka županija (04)</t>
  </si>
  <si>
    <t>Varaždinska županija (05)</t>
  </si>
  <si>
    <t>Koprivničko-križevačka županija (06)</t>
  </si>
  <si>
    <t>Bjelovarsko-bilogorska županija (07)</t>
  </si>
  <si>
    <t>Virovitičko-podravska županija (10)</t>
  </si>
  <si>
    <t>Brodsko-posavska županija (12)</t>
  </si>
  <si>
    <t>Zadarska županija (13)</t>
  </si>
  <si>
    <t>Osječko-baranjska županija (14)</t>
  </si>
  <si>
    <t>Šibensko-kninska županija (15)</t>
  </si>
  <si>
    <t>Vukovarsko-srijemska županija (16)</t>
  </si>
  <si>
    <t>Splitsko-dalmatinska županija (17)</t>
  </si>
  <si>
    <t>Istarska županija (18)</t>
  </si>
  <si>
    <t>Međimurska županija (20)</t>
  </si>
  <si>
    <t>Grad Zagreb (21)</t>
  </si>
  <si>
    <t>Krapinsko-zagorska (02)</t>
  </si>
  <si>
    <t>Datum
isplate</t>
  </si>
  <si>
    <t>Ličko-senjska županija (09)</t>
  </si>
  <si>
    <t>Datum
ugovora</t>
  </si>
  <si>
    <t>AGENCIJA ZA PLAĆANJA U POLJOPRIVREDI, RIBARSTVU I RURALNOM RAZVOJU</t>
  </si>
  <si>
    <t>Broj ugovorenih</t>
  </si>
  <si>
    <t>OPG MARIJAN KADIĆ; Gundinci</t>
  </si>
  <si>
    <t>OPG MLADEN KARAVIDOVIĆ; Gundinci</t>
  </si>
  <si>
    <t>POLJOPRIVREDNI OBRT BOKUN;  Vuka</t>
  </si>
  <si>
    <t>HAMER d.o.o. Čakovec</t>
  </si>
  <si>
    <t>M.I. AGRO d.o.o., Velika Kopanica</t>
  </si>
  <si>
    <t xml:space="preserve">OPG MIHALJ DAMIR, Zagreb
</t>
  </si>
  <si>
    <t>KOZLOVIĆ OBRT ZA VINOGRADARSTVO, PROIZVODNJU VINA I DESTIL. ALKOHOLNIH PIĆA, Buje</t>
  </si>
  <si>
    <t>ZDENKA-MLIJEČNI PROIZVODI d.o.o., Veliki Zdenci</t>
  </si>
  <si>
    <t>ZAJEDNIČKI UGOSTITELJSKI OBRT I PROIZVODNJA BAKALARA "MILENA";Višnjan</t>
  </si>
  <si>
    <t>FARMA MUZNIH KRAVA "MALA BRANJEVINA" D.O.O.; Osijek</t>
  </si>
  <si>
    <t>OPG MARČETA BRANKO; Špišić Bukovica</t>
  </si>
  <si>
    <t>DESYRE d.o.o. za trgovinu, proizvodnju i usluge u poljoprivredi; Vidovec</t>
  </si>
  <si>
    <t>SAMITA- KOMERC d.o.o. ; Koprivnica</t>
  </si>
  <si>
    <t>FARMA TOMAŠANCI d.o.o. ; Semeljci</t>
  </si>
  <si>
    <t>ŽUVELA d.o.o. ; Hvar</t>
  </si>
  <si>
    <t>M.T.O. PALEKA; Zemunik Donji</t>
  </si>
  <si>
    <t>MAKLER d.o.o., Darda</t>
  </si>
  <si>
    <t>OPG DODLEK FRANJO, Belica</t>
  </si>
  <si>
    <t>OPG BRAČUN BRANKO, Nova Bukovica</t>
  </si>
  <si>
    <t>20.07.2010.</t>
  </si>
  <si>
    <t>21.07.2010.</t>
  </si>
  <si>
    <t>22.07.2010.</t>
  </si>
  <si>
    <t>23.07.2010.</t>
  </si>
  <si>
    <t>27.07.2010.</t>
  </si>
  <si>
    <t>29.07.2010.</t>
  </si>
  <si>
    <t>02.08.2010.</t>
  </si>
  <si>
    <t>26.10.2010.</t>
  </si>
  <si>
    <t>27.10.2010.</t>
  </si>
  <si>
    <t>02.11.2010.</t>
  </si>
  <si>
    <t>"KRAPINA" Poljoprivredna zadruga Krapina</t>
  </si>
  <si>
    <t xml:space="preserve">Peradarska farma "Derifaj"; Bjelovar </t>
  </si>
  <si>
    <t xml:space="preserve">GARO d.o.o.; Stobreč
</t>
  </si>
  <si>
    <t>OLASAGASTI d.o.o., Komiža</t>
  </si>
  <si>
    <t xml:space="preserve">PTO Đurkić;Slakovci
</t>
  </si>
  <si>
    <t xml:space="preserve">KANAAN d.o.o., Miholjački Poreč
</t>
  </si>
  <si>
    <t xml:space="preserve">MIAGRO d.o.o., Našička Breznica
</t>
  </si>
  <si>
    <t xml:space="preserve">Ribarska zadruga "OMEGA 3"; Kali
</t>
  </si>
  <si>
    <t xml:space="preserve">OPG Šilhan Katica, Garčin
</t>
  </si>
  <si>
    <t>Zadruga branitelja ZLATNI VRHOVI, Virovitica</t>
  </si>
  <si>
    <t xml:space="preserve">OPG Igor Boštik ;Ivanovo Selo
</t>
  </si>
  <si>
    <t xml:space="preserve">Bik d.o.o., Čazma
</t>
  </si>
  <si>
    <t xml:space="preserve">OPG Davor Kraljić; Sveti Đurđ
</t>
  </si>
  <si>
    <t xml:space="preserve">LUNETA d.o.o., Ludbreg
</t>
  </si>
  <si>
    <t xml:space="preserve">OPG Kolarek Marijan; Ivanec
</t>
  </si>
  <si>
    <t xml:space="preserve">VINARIJA VINSKI VRH d.o.o., Hraščina </t>
  </si>
  <si>
    <t>Proizvodnja konzumnih jaja i trgovina"MALTARIĆ", Koprivnica</t>
  </si>
  <si>
    <t>24.11.2010.</t>
  </si>
  <si>
    <t>20.12.2010.</t>
  </si>
  <si>
    <t>03.11.2010.</t>
  </si>
  <si>
    <t>03.02.2011.</t>
  </si>
  <si>
    <t>Naziv korisnika</t>
  </si>
  <si>
    <t>Natječaj</t>
  </si>
  <si>
    <t>Broj 
plaćenih</t>
  </si>
  <si>
    <t>28.03.2011.</t>
  </si>
  <si>
    <t>29.03.2011.</t>
  </si>
  <si>
    <t>Arbacommerce d.o.o.; Zadar</t>
  </si>
  <si>
    <t xml:space="preserve">Salaš d.o.o., Dinjevac
</t>
  </si>
  <si>
    <t xml:space="preserve">Fructus d.o.o.;Velika Ludina
</t>
  </si>
  <si>
    <t>Stella mediteranea d.o.o.; Split</t>
  </si>
  <si>
    <t xml:space="preserve">OPG Damir Mesarić; Belica
</t>
  </si>
  <si>
    <t xml:space="preserve">OPG Marko Milas;Ivanovac
</t>
  </si>
  <si>
    <t>OPG Dejan Obadić</t>
  </si>
  <si>
    <t xml:space="preserve">OPG Nikola Debelec,Gornji Kraljevec
</t>
  </si>
  <si>
    <t xml:space="preserve">Pescamar d.o.o.Rovinj
</t>
  </si>
  <si>
    <t>30.03.2011.</t>
  </si>
  <si>
    <t xml:space="preserve">Evrosan d.o.o.,Brestovec Orehovički
</t>
  </si>
  <si>
    <t xml:space="preserve">OPG Dejanović Andrijana,V.Budaševo
</t>
  </si>
  <si>
    <t xml:space="preserve">Poljoprivredni obrt ŠAFARIĆ,Belica
</t>
  </si>
  <si>
    <t xml:space="preserve">PPK Karlovačka mesna industrija d.d.,Karlovac
</t>
  </si>
  <si>
    <t xml:space="preserve">OPG Mario Di Giusti, Staro Čiče
</t>
  </si>
  <si>
    <t xml:space="preserve">Šafram d.o.o., Zagreb
</t>
  </si>
  <si>
    <t xml:space="preserve">Marikomerc d.o.o., Poličnik
</t>
  </si>
  <si>
    <t xml:space="preserve">Rigeta d.o.o., Zagreb
</t>
  </si>
  <si>
    <t xml:space="preserve">OPG Miroslav Kolić, Jarmina
</t>
  </si>
  <si>
    <t xml:space="preserve">Hlad d.o.o., Slavonski Brod 
</t>
  </si>
  <si>
    <t xml:space="preserve">"Karlo Tomislav"obrt, Semeljci
</t>
  </si>
  <si>
    <t xml:space="preserve">OPG "Guiseppe Lupieri", Vodnjan
</t>
  </si>
  <si>
    <t xml:space="preserve">Fragaria d.o.o, Zagreb
</t>
  </si>
  <si>
    <t xml:space="preserve">OPG "Marijan Kušec", Cirkvena
</t>
  </si>
  <si>
    <t xml:space="preserve">Poljoprivredni proizvođač Anđelko Kozjak;Belica
</t>
  </si>
  <si>
    <t xml:space="preserve">Gospodarstvo "Kovačić";Belica
</t>
  </si>
  <si>
    <t xml:space="preserve">Glazir d.o.o.;Rugvica
</t>
  </si>
  <si>
    <t xml:space="preserve">OPG Milenko Šmida;Vrbovec
</t>
  </si>
  <si>
    <t xml:space="preserve">Obrt Vrhovec;Luka
</t>
  </si>
  <si>
    <t>Krmiva d.o.o.; Zagreb</t>
  </si>
  <si>
    <t>OPG Borojević Dobrivoj; Dežanovec</t>
  </si>
  <si>
    <t/>
  </si>
  <si>
    <t xml:space="preserve">Obrt Minas Zrno 1, Ludbreg
</t>
  </si>
  <si>
    <t xml:space="preserve">Roda plus d.o.o. , Gušće
</t>
  </si>
  <si>
    <t xml:space="preserve">Iločki podrumi d.d.; Ilok
</t>
  </si>
  <si>
    <t>FARMA MUZNIH KRAVA "MALA BRANJEVINA" d.o.o.; Osijek</t>
  </si>
  <si>
    <t>VOĆNJAK d.o.o., Ivankovo</t>
  </si>
  <si>
    <t>GALA d.o.o;. Bjelovar</t>
  </si>
  <si>
    <t>PANONIAPIG d.o.o.; Koprivnički Ivanec</t>
  </si>
  <si>
    <t>BIOS d.o.o.; Varaždin</t>
  </si>
  <si>
    <t>01.04.2011.</t>
  </si>
  <si>
    <t>12.04.2011.</t>
  </si>
  <si>
    <t>18.04.2011.</t>
  </si>
  <si>
    <t xml:space="preserve">OPG Marinela Merklin, Cerovlje
</t>
  </si>
  <si>
    <t xml:space="preserve">Dalmati d.o.o.,Drniš
</t>
  </si>
  <si>
    <t xml:space="preserve">Branimir Kardum, Zagreb
</t>
  </si>
  <si>
    <t>OPG Kostanjevec Goran</t>
  </si>
  <si>
    <t xml:space="preserve">Svjećarsko - medičarski obrt "Slavica", Klenovnik
</t>
  </si>
  <si>
    <t xml:space="preserve">OPG Gvido Prister, Mrežnica
</t>
  </si>
  <si>
    <t xml:space="preserve">Maja Kardum Ranilović, Zagreb
</t>
  </si>
  <si>
    <t xml:space="preserve">OPG Juras Nikola, Mala Subotica
</t>
  </si>
  <si>
    <t>Branko Kardum</t>
  </si>
  <si>
    <t>Obrt za seoski turizam "EKO SELO STRUG"</t>
  </si>
  <si>
    <t>Cerot d.o.o.</t>
  </si>
  <si>
    <t>Staklarski obrt "Staklorez Šestak"</t>
  </si>
  <si>
    <t xml:space="preserve">OPG Baldaš,  Vl. Iva Baldaš
</t>
  </si>
  <si>
    <t>Ranč Barba Tone, obrt za rekreacijsko jahanje vl. Zoran Uravić</t>
  </si>
  <si>
    <t>Petar Brajković</t>
  </si>
  <si>
    <t>Ugostiteljsko poljoprivredni obrt Rici, vl. Anton Grubešić</t>
  </si>
  <si>
    <t>19.04.2011.</t>
  </si>
  <si>
    <t>03.05.2011.</t>
  </si>
  <si>
    <t>OPG Nikola Turković; Turkovići Ogulinski</t>
  </si>
  <si>
    <t>UKUPNO MJERA</t>
  </si>
  <si>
    <t>UKUPNO SVE MJERE</t>
  </si>
  <si>
    <t>NATJEČAJ</t>
  </si>
  <si>
    <t>26.5.2011.</t>
  </si>
  <si>
    <t>02.06.2011.</t>
  </si>
  <si>
    <t>Ugovoreni iznos 
ulaganja
(EUR)</t>
  </si>
  <si>
    <t>Ugovoreni iznos 
potpore
(EUR)</t>
  </si>
  <si>
    <t>Ugovoreni iznos EU
potpore
(EUR)</t>
  </si>
  <si>
    <t>Isplaćeni iznos 
ulaganja
(EUR)</t>
  </si>
  <si>
    <t>Isplaćeni iznos 
potpore
(EUR)</t>
  </si>
  <si>
    <t>Isplaćeni iznos EU
potpore
(EUR)</t>
  </si>
  <si>
    <t>30.06.2011.</t>
  </si>
  <si>
    <t>01.07.2011.</t>
  </si>
  <si>
    <t>04.07.2011.</t>
  </si>
  <si>
    <t>05.07.2011.</t>
  </si>
  <si>
    <t>08.07.2011.</t>
  </si>
  <si>
    <t>06.07.2011.</t>
  </si>
  <si>
    <t>14.07.2011.</t>
  </si>
  <si>
    <t>18.07.2011.</t>
  </si>
  <si>
    <t>20.07.2011.</t>
  </si>
  <si>
    <t>22.07.2011.</t>
  </si>
  <si>
    <t>25.07.2011.</t>
  </si>
  <si>
    <t>Farma Tomašanci d.o.o.,
Semeljci</t>
  </si>
  <si>
    <t>OPG Ivica Stančin, Luka Ludbreška</t>
  </si>
  <si>
    <t>OPG Tomica Cafuk, Vidovec</t>
  </si>
  <si>
    <t>OPG Ivo Zelić, Petrijevci</t>
  </si>
  <si>
    <t xml:space="preserve">EKO INVEST d.o.o., Vojnić
</t>
  </si>
  <si>
    <t xml:space="preserve">KABEL SERVISI 1 d.o.o., Vojnić
</t>
  </si>
  <si>
    <t>19.07.2011.</t>
  </si>
  <si>
    <t>27.07.2011.</t>
  </si>
  <si>
    <t>02.08.2011.</t>
  </si>
  <si>
    <t>03.08.2011.</t>
  </si>
  <si>
    <t>01.08.2011.</t>
  </si>
  <si>
    <t xml:space="preserve">OPG Vlahek Ljubomir, Hodošan
</t>
  </si>
  <si>
    <t xml:space="preserve">OPG Marko Šarčević, Banfi
</t>
  </si>
  <si>
    <t>OPG Stjepan Kušec, Gornja Rijeka</t>
  </si>
  <si>
    <t>26.08.2011.</t>
  </si>
  <si>
    <t>15.09.2011.</t>
  </si>
  <si>
    <t>16.09.2011.</t>
  </si>
  <si>
    <t>19.09.2011.</t>
  </si>
  <si>
    <t>20.09.2011.</t>
  </si>
  <si>
    <t>22.09.2011.</t>
  </si>
  <si>
    <t>21.09.2011.</t>
  </si>
  <si>
    <t>26.09.2011.</t>
  </si>
  <si>
    <t>23.09.2011.</t>
  </si>
  <si>
    <t>27.09.2011.</t>
  </si>
  <si>
    <t xml:space="preserve">OPG "Košić Milan", Vidovec
</t>
  </si>
  <si>
    <t>30.09.2011.</t>
  </si>
  <si>
    <t>04.10.2011.</t>
  </si>
  <si>
    <t>03.10.2011.</t>
  </si>
  <si>
    <t>OPG Babac Sandra, Poljica</t>
  </si>
  <si>
    <t>17.11.2011.</t>
  </si>
  <si>
    <t>24.11.2011.</t>
  </si>
  <si>
    <t>08.12.2011.</t>
  </si>
  <si>
    <t>12.12.2011.</t>
  </si>
  <si>
    <t>13.12.2011.</t>
  </si>
  <si>
    <t>14.12.2011.</t>
  </si>
  <si>
    <t>21.12.2011.</t>
  </si>
  <si>
    <t>20.12.2011.</t>
  </si>
  <si>
    <t>22.12.2011.</t>
  </si>
  <si>
    <t>23.12.2011.</t>
  </si>
  <si>
    <t>27.12.2011.</t>
  </si>
  <si>
    <t>Rbr.</t>
  </si>
  <si>
    <t xml:space="preserve">Mjera
</t>
  </si>
  <si>
    <t>Pregled korisnika IPARD programa po županijama do 31.12.2011.</t>
  </si>
  <si>
    <t>Prilog  3.5.2</t>
  </si>
</sst>
</file>

<file path=xl/styles.xml><?xml version="1.0" encoding="utf-8"?>
<styleSheet xmlns="http://schemas.openxmlformats.org/spreadsheetml/2006/main">
  <fonts count="17">
    <font>
      <sz val="10"/>
      <name val="Arial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0"/>
      <name val="Arial"/>
      <family val="2"/>
      <charset val="238"/>
    </font>
    <font>
      <i/>
      <sz val="12"/>
      <name val="Times New Roman"/>
      <family val="1"/>
      <charset val="238"/>
    </font>
    <font>
      <b/>
      <i/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b/>
      <sz val="12"/>
      <color indexed="36"/>
      <name val="Times New Roman"/>
      <family val="1"/>
      <charset val="238"/>
    </font>
    <font>
      <b/>
      <sz val="12"/>
      <color indexed="40"/>
      <name val="Times New Roman"/>
      <family val="1"/>
      <charset val="238"/>
    </font>
    <font>
      <b/>
      <sz val="12"/>
      <color indexed="17"/>
      <name val="Times New Roman"/>
      <family val="1"/>
      <charset val="238"/>
    </font>
    <font>
      <sz val="12"/>
      <color indexed="60"/>
      <name val="Times New Roman"/>
      <family val="1"/>
      <charset val="238"/>
    </font>
    <font>
      <b/>
      <sz val="12"/>
      <color indexed="60"/>
      <name val="Times New Roman"/>
      <family val="1"/>
      <charset val="238"/>
    </font>
    <font>
      <b/>
      <sz val="14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6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3" fontId="1" fillId="0" borderId="1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14" fontId="2" fillId="0" borderId="0" xfId="0" applyNumberFormat="1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4" fontId="1" fillId="0" borderId="0" xfId="0" applyNumberFormat="1" applyFont="1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1" fillId="5" borderId="2" xfId="0" applyFont="1" applyFill="1" applyBorder="1" applyAlignment="1">
      <alignment horizontal="center" vertical="center"/>
    </xf>
    <xf numFmtId="3" fontId="1" fillId="5" borderId="2" xfId="0" applyNumberFormat="1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horizontal="right" vertical="center"/>
    </xf>
    <xf numFmtId="0" fontId="1" fillId="5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2" xfId="0" applyFont="1" applyBorder="1" applyAlignment="1">
      <alignment vertical="center"/>
    </xf>
    <xf numFmtId="4" fontId="1" fillId="5" borderId="2" xfId="0" applyNumberFormat="1" applyFont="1" applyFill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5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" fontId="1" fillId="5" borderId="0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3" fontId="1" fillId="5" borderId="2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3" fillId="0" borderId="3" xfId="0" applyFont="1" applyBorder="1" applyAlignment="1">
      <alignment vertical="center"/>
    </xf>
    <xf numFmtId="3" fontId="1" fillId="7" borderId="4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4" fontId="3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4" fontId="2" fillId="0" borderId="0" xfId="0" applyNumberFormat="1" applyFont="1" applyBorder="1" applyAlignment="1">
      <alignment horizontal="right" vertical="center" wrapText="1"/>
    </xf>
    <xf numFmtId="4" fontId="2" fillId="0" borderId="0" xfId="0" applyNumberFormat="1" applyFont="1" applyBorder="1" applyAlignment="1">
      <alignment vertical="center"/>
    </xf>
    <xf numFmtId="4" fontId="8" fillId="0" borderId="0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Border="1" applyAlignment="1">
      <alignment horizontal="right" vertical="center"/>
    </xf>
    <xf numFmtId="3" fontId="1" fillId="5" borderId="0" xfId="0" applyNumberFormat="1" applyFont="1" applyFill="1" applyBorder="1" applyAlignment="1">
      <alignment horizontal="right" vertical="center"/>
    </xf>
    <xf numFmtId="4" fontId="1" fillId="5" borderId="0" xfId="0" applyNumberFormat="1" applyFont="1" applyFill="1" applyBorder="1" applyAlignment="1">
      <alignment vertical="center"/>
    </xf>
    <xf numFmtId="2" fontId="2" fillId="0" borderId="0" xfId="0" applyNumberFormat="1" applyFont="1" applyFill="1" applyAlignment="1">
      <alignment vertical="center" wrapText="1"/>
    </xf>
    <xf numFmtId="4" fontId="3" fillId="0" borderId="0" xfId="0" applyNumberFormat="1" applyFont="1" applyBorder="1" applyAlignment="1">
      <alignment horizontal="right" vertical="center"/>
    </xf>
    <xf numFmtId="4" fontId="2" fillId="0" borderId="0" xfId="0" applyNumberFormat="1" applyFont="1" applyFill="1" applyBorder="1" applyAlignment="1">
      <alignment vertical="center"/>
    </xf>
    <xf numFmtId="4" fontId="2" fillId="5" borderId="0" xfId="0" applyNumberFormat="1" applyFont="1" applyFill="1" applyBorder="1" applyAlignment="1">
      <alignment vertical="center"/>
    </xf>
    <xf numFmtId="4" fontId="8" fillId="5" borderId="0" xfId="0" applyNumberFormat="1" applyFont="1" applyFill="1" applyBorder="1" applyAlignment="1">
      <alignment vertical="center"/>
    </xf>
    <xf numFmtId="4" fontId="2" fillId="0" borderId="0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14" fontId="2" fillId="0" borderId="0" xfId="0" applyNumberFormat="1" applyFont="1" applyBorder="1" applyAlignment="1">
      <alignment horizontal="center" vertical="center"/>
    </xf>
    <xf numFmtId="0" fontId="2" fillId="5" borderId="0" xfId="0" applyFont="1" applyFill="1" applyBorder="1" applyAlignment="1">
      <alignment vertical="center" wrapText="1"/>
    </xf>
    <xf numFmtId="0" fontId="2" fillId="5" borderId="0" xfId="0" applyFont="1" applyFill="1" applyBorder="1" applyAlignment="1">
      <alignment vertical="center"/>
    </xf>
    <xf numFmtId="2" fontId="2" fillId="0" borderId="0" xfId="0" applyNumberFormat="1" applyFont="1" applyFill="1" applyAlignment="1">
      <alignment vertical="center"/>
    </xf>
    <xf numFmtId="0" fontId="2" fillId="3" borderId="0" xfId="0" applyFont="1" applyFill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1" fillId="0" borderId="0" xfId="1" applyFont="1" applyAlignment="1">
      <alignment horizontal="center" vertical="center"/>
    </xf>
    <xf numFmtId="4" fontId="1" fillId="0" borderId="0" xfId="1" applyNumberFormat="1" applyFont="1" applyAlignment="1">
      <alignment horizontal="right" vertical="center"/>
    </xf>
    <xf numFmtId="4" fontId="2" fillId="0" borderId="0" xfId="1" applyNumberFormat="1" applyFont="1" applyAlignment="1">
      <alignment horizontal="right" vertical="center"/>
    </xf>
    <xf numFmtId="4" fontId="1" fillId="0" borderId="0" xfId="1" applyNumberFormat="1" applyFont="1" applyAlignment="1">
      <alignment horizontal="left" vertical="center"/>
    </xf>
    <xf numFmtId="0" fontId="7" fillId="0" borderId="0" xfId="1" applyFont="1" applyBorder="1" applyAlignment="1">
      <alignment vertical="center"/>
    </xf>
    <xf numFmtId="0" fontId="3" fillId="0" borderId="0" xfId="1" applyFont="1" applyBorder="1" applyAlignment="1">
      <alignment vertical="center"/>
    </xf>
    <xf numFmtId="0" fontId="3" fillId="0" borderId="0" xfId="1" applyFont="1" applyBorder="1" applyAlignment="1">
      <alignment horizontal="right" vertical="center"/>
    </xf>
    <xf numFmtId="0" fontId="2" fillId="3" borderId="0" xfId="1" applyFont="1" applyFill="1" applyAlignment="1">
      <alignment horizontal="center" vertical="center"/>
    </xf>
    <xf numFmtId="0" fontId="1" fillId="5" borderId="2" xfId="1" applyFont="1" applyFill="1" applyBorder="1" applyAlignment="1">
      <alignment horizontal="center" vertical="center"/>
    </xf>
    <xf numFmtId="3" fontId="1" fillId="5" borderId="2" xfId="1" applyNumberFormat="1" applyFont="1" applyFill="1" applyBorder="1" applyAlignment="1">
      <alignment horizontal="right" vertical="center"/>
    </xf>
    <xf numFmtId="4" fontId="1" fillId="5" borderId="2" xfId="1" applyNumberFormat="1" applyFont="1" applyFill="1" applyBorder="1" applyAlignment="1">
      <alignment horizontal="right" vertical="center"/>
    </xf>
    <xf numFmtId="0" fontId="1" fillId="0" borderId="0" xfId="1" applyFont="1" applyAlignment="1">
      <alignment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1" fillId="0" borderId="0" xfId="1" applyFont="1" applyBorder="1" applyAlignment="1">
      <alignment vertical="center"/>
    </xf>
    <xf numFmtId="0" fontId="1" fillId="0" borderId="1" xfId="1" applyFont="1" applyBorder="1" applyAlignment="1">
      <alignment horizontal="right" vertical="center"/>
    </xf>
    <xf numFmtId="0" fontId="7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2" fillId="0" borderId="0" xfId="1" applyFont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4" fontId="2" fillId="0" borderId="0" xfId="1" applyNumberFormat="1" applyFont="1" applyBorder="1" applyAlignment="1">
      <alignment vertical="center"/>
    </xf>
    <xf numFmtId="0" fontId="2" fillId="0" borderId="0" xfId="1" applyFont="1" applyFill="1" applyBorder="1" applyAlignment="1">
      <alignment vertical="center" wrapText="1"/>
    </xf>
    <xf numFmtId="4" fontId="2" fillId="0" borderId="0" xfId="1" applyNumberFormat="1" applyFont="1" applyFill="1" applyBorder="1" applyAlignment="1">
      <alignment horizontal="right" vertical="center"/>
    </xf>
    <xf numFmtId="4" fontId="2" fillId="5" borderId="0" xfId="1" applyNumberFormat="1" applyFont="1" applyFill="1" applyBorder="1" applyAlignment="1">
      <alignment vertical="center"/>
    </xf>
    <xf numFmtId="0" fontId="1" fillId="0" borderId="1" xfId="1" applyFont="1" applyBorder="1" applyAlignment="1">
      <alignment horizontal="center" vertical="center"/>
    </xf>
    <xf numFmtId="4" fontId="1" fillId="0" borderId="1" xfId="1" applyNumberFormat="1" applyFont="1" applyBorder="1" applyAlignment="1">
      <alignment horizontal="right" vertical="center"/>
    </xf>
    <xf numFmtId="4" fontId="2" fillId="0" borderId="0" xfId="1" applyNumberFormat="1" applyFont="1" applyBorder="1" applyAlignment="1">
      <alignment horizontal="right" vertical="center"/>
    </xf>
    <xf numFmtId="0" fontId="2" fillId="4" borderId="0" xfId="1" applyFont="1" applyFill="1" applyBorder="1" applyAlignment="1">
      <alignment horizontal="center" vertical="center"/>
    </xf>
    <xf numFmtId="0" fontId="2" fillId="5" borderId="0" xfId="1" applyFont="1" applyFill="1" applyBorder="1" applyAlignment="1">
      <alignment vertical="center" wrapText="1"/>
    </xf>
    <xf numFmtId="1" fontId="2" fillId="0" borderId="0" xfId="1" applyNumberFormat="1" applyFont="1" applyBorder="1" applyAlignment="1">
      <alignment horizontal="right" vertical="center" wrapText="1"/>
    </xf>
    <xf numFmtId="4" fontId="3" fillId="0" borderId="0" xfId="1" applyNumberFormat="1" applyFont="1" applyBorder="1" applyAlignment="1">
      <alignment vertical="center"/>
    </xf>
    <xf numFmtId="0" fontId="2" fillId="0" borderId="0" xfId="1" applyFont="1" applyBorder="1" applyAlignment="1">
      <alignment vertical="center" wrapText="1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Border="1" applyAlignment="1">
      <alignment horizontal="right" vertical="center"/>
    </xf>
    <xf numFmtId="4" fontId="1" fillId="0" borderId="0" xfId="1" applyNumberFormat="1" applyFont="1" applyBorder="1" applyAlignment="1">
      <alignment horizontal="right" vertical="center"/>
    </xf>
    <xf numFmtId="4" fontId="2" fillId="0" borderId="0" xfId="1" applyNumberFormat="1" applyFont="1" applyFill="1" applyBorder="1" applyAlignment="1">
      <alignment horizontal="right" vertical="center" wrapText="1"/>
    </xf>
    <xf numFmtId="0" fontId="1" fillId="0" borderId="0" xfId="1" applyFont="1" applyFill="1" applyBorder="1" applyAlignment="1">
      <alignment horizontal="center" vertical="center"/>
    </xf>
    <xf numFmtId="4" fontId="1" fillId="5" borderId="1" xfId="1" applyNumberFormat="1" applyFont="1" applyFill="1" applyBorder="1" applyAlignment="1">
      <alignment horizontal="right" vertical="center"/>
    </xf>
    <xf numFmtId="0" fontId="4" fillId="5" borderId="2" xfId="1" applyFont="1" applyFill="1" applyBorder="1" applyAlignment="1">
      <alignment horizontal="center" vertical="center" wrapText="1"/>
    </xf>
    <xf numFmtId="3" fontId="2" fillId="0" borderId="0" xfId="1" applyNumberFormat="1" applyFont="1" applyAlignment="1">
      <alignment vertical="center"/>
    </xf>
    <xf numFmtId="4" fontId="1" fillId="5" borderId="2" xfId="1" applyNumberFormat="1" applyFont="1" applyFill="1" applyBorder="1" applyAlignment="1">
      <alignment vertical="center"/>
    </xf>
    <xf numFmtId="0" fontId="1" fillId="5" borderId="0" xfId="1" applyFont="1" applyFill="1" applyBorder="1" applyAlignment="1">
      <alignment horizontal="center" vertical="center"/>
    </xf>
    <xf numFmtId="4" fontId="1" fillId="5" borderId="0" xfId="1" applyNumberFormat="1" applyFont="1" applyFill="1" applyBorder="1" applyAlignment="1">
      <alignment horizontal="right" vertical="center"/>
    </xf>
    <xf numFmtId="3" fontId="2" fillId="3" borderId="0" xfId="1" applyNumberFormat="1" applyFont="1" applyFill="1" applyAlignment="1">
      <alignment horizontal="right" vertical="center"/>
    </xf>
    <xf numFmtId="4" fontId="2" fillId="3" borderId="0" xfId="1" applyNumberFormat="1" applyFont="1" applyFill="1" applyAlignment="1">
      <alignment horizontal="right" vertical="center"/>
    </xf>
    <xf numFmtId="0" fontId="2" fillId="4" borderId="0" xfId="1" applyFont="1" applyFill="1" applyAlignment="1">
      <alignment horizontal="center" vertical="center"/>
    </xf>
    <xf numFmtId="3" fontId="2" fillId="4" borderId="0" xfId="1" applyNumberFormat="1" applyFont="1" applyFill="1" applyAlignment="1">
      <alignment horizontal="right" vertical="center"/>
    </xf>
    <xf numFmtId="4" fontId="2" fillId="4" borderId="0" xfId="1" applyNumberFormat="1" applyFont="1" applyFill="1" applyAlignment="1">
      <alignment horizontal="right" vertical="center"/>
    </xf>
    <xf numFmtId="0" fontId="2" fillId="2" borderId="0" xfId="1" applyFont="1" applyFill="1" applyAlignment="1">
      <alignment horizontal="center" vertical="center"/>
    </xf>
    <xf numFmtId="4" fontId="2" fillId="2" borderId="0" xfId="1" applyNumberFormat="1" applyFont="1" applyFill="1" applyAlignment="1">
      <alignment horizontal="right" vertical="center"/>
    </xf>
    <xf numFmtId="0" fontId="2" fillId="6" borderId="0" xfId="1" applyFont="1" applyFill="1" applyAlignment="1">
      <alignment horizontal="center" vertical="center"/>
    </xf>
    <xf numFmtId="4" fontId="2" fillId="6" borderId="0" xfId="1" applyNumberFormat="1" applyFont="1" applyFill="1" applyAlignment="1">
      <alignment horizontal="right" vertical="center"/>
    </xf>
    <xf numFmtId="0" fontId="2" fillId="0" borderId="0" xfId="1" applyFont="1" applyBorder="1" applyAlignment="1">
      <alignment horizontal="center" vertical="center"/>
    </xf>
    <xf numFmtId="3" fontId="2" fillId="0" borderId="0" xfId="1" applyNumberFormat="1" applyFont="1" applyAlignment="1">
      <alignment horizontal="right" vertical="center"/>
    </xf>
    <xf numFmtId="0" fontId="1" fillId="8" borderId="5" xfId="1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 wrapText="1"/>
    </xf>
    <xf numFmtId="3" fontId="1" fillId="5" borderId="0" xfId="0" applyNumberFormat="1" applyFont="1" applyFill="1" applyBorder="1" applyAlignment="1">
      <alignment horizontal="center" vertical="center"/>
    </xf>
    <xf numFmtId="3" fontId="1" fillId="5" borderId="0" xfId="1" applyNumberFormat="1" applyFont="1" applyFill="1" applyBorder="1" applyAlignment="1">
      <alignment horizontal="right" vertical="center"/>
    </xf>
    <xf numFmtId="0" fontId="4" fillId="5" borderId="0" xfId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4" fontId="2" fillId="0" borderId="0" xfId="0" applyNumberFormat="1" applyFont="1" applyBorder="1" applyAlignment="1">
      <alignment horizontal="right" vertical="center"/>
    </xf>
    <xf numFmtId="3" fontId="2" fillId="0" borderId="0" xfId="0" applyNumberFormat="1" applyFont="1" applyBorder="1" applyAlignment="1">
      <alignment horizontal="right" vertical="center"/>
    </xf>
    <xf numFmtId="4" fontId="2" fillId="5" borderId="0" xfId="0" applyNumberFormat="1" applyFont="1" applyFill="1" applyAlignment="1">
      <alignment horizontal="right" vertical="center"/>
    </xf>
    <xf numFmtId="0" fontId="2" fillId="5" borderId="0" xfId="0" applyFont="1" applyFill="1" applyAlignment="1">
      <alignment horizontal="center" vertical="center"/>
    </xf>
    <xf numFmtId="3" fontId="1" fillId="5" borderId="0" xfId="0" applyNumberFormat="1" applyFont="1" applyFill="1" applyAlignment="1">
      <alignment horizontal="right" vertical="center"/>
    </xf>
    <xf numFmtId="4" fontId="1" fillId="8" borderId="6" xfId="1" applyNumberFormat="1" applyFont="1" applyFill="1" applyBorder="1" applyAlignment="1">
      <alignment horizontal="center" vertical="center" wrapText="1"/>
    </xf>
    <xf numFmtId="0" fontId="1" fillId="7" borderId="6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right" vertical="center"/>
    </xf>
    <xf numFmtId="0" fontId="2" fillId="6" borderId="0" xfId="1" applyFont="1" applyFill="1" applyAlignment="1">
      <alignment horizontal="right" vertical="center"/>
    </xf>
    <xf numFmtId="0" fontId="2" fillId="9" borderId="0" xfId="0" applyFont="1" applyFill="1" applyAlignment="1">
      <alignment horizontal="center" vertical="center"/>
    </xf>
    <xf numFmtId="4" fontId="2" fillId="9" borderId="0" xfId="0" applyNumberFormat="1" applyFont="1" applyFill="1" applyAlignment="1">
      <alignment horizontal="right" vertical="center"/>
    </xf>
    <xf numFmtId="0" fontId="2" fillId="10" borderId="0" xfId="0" applyFont="1" applyFill="1" applyAlignment="1">
      <alignment horizontal="center" vertical="center"/>
    </xf>
    <xf numFmtId="0" fontId="2" fillId="10" borderId="0" xfId="0" applyFont="1" applyFill="1" applyAlignment="1">
      <alignment horizontal="right" vertical="center"/>
    </xf>
    <xf numFmtId="4" fontId="2" fillId="10" borderId="0" xfId="0" applyNumberFormat="1" applyFont="1" applyFill="1" applyAlignment="1">
      <alignment horizontal="right" vertical="center"/>
    </xf>
    <xf numFmtId="1" fontId="2" fillId="3" borderId="0" xfId="1" applyNumberFormat="1" applyFont="1" applyFill="1" applyAlignment="1">
      <alignment vertical="center"/>
    </xf>
    <xf numFmtId="1" fontId="2" fillId="4" borderId="0" xfId="1" applyNumberFormat="1" applyFont="1" applyFill="1" applyAlignment="1">
      <alignment horizontal="right" vertical="center"/>
    </xf>
    <xf numFmtId="1" fontId="2" fillId="2" borderId="0" xfId="1" applyNumberFormat="1" applyFont="1" applyFill="1" applyAlignment="1">
      <alignment horizontal="right" vertical="center"/>
    </xf>
    <xf numFmtId="1" fontId="2" fillId="6" borderId="0" xfId="1" applyNumberFormat="1" applyFont="1" applyFill="1" applyAlignment="1">
      <alignment horizontal="right" vertical="center"/>
    </xf>
    <xf numFmtId="1" fontId="2" fillId="9" borderId="0" xfId="0" applyNumberFormat="1" applyFont="1" applyFill="1" applyAlignment="1">
      <alignment horizontal="center" vertical="center"/>
    </xf>
    <xf numFmtId="1" fontId="2" fillId="10" borderId="0" xfId="0" applyNumberFormat="1" applyFont="1" applyFill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5" borderId="0" xfId="0" applyFont="1" applyFill="1" applyBorder="1" applyAlignment="1"/>
    <xf numFmtId="0" fontId="2" fillId="5" borderId="0" xfId="0" applyFont="1" applyFill="1" applyBorder="1" applyAlignment="1">
      <alignment wrapText="1"/>
    </xf>
    <xf numFmtId="3" fontId="2" fillId="2" borderId="0" xfId="1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horizontal="left" vertical="center" wrapText="1"/>
    </xf>
    <xf numFmtId="4" fontId="1" fillId="5" borderId="0" xfId="1" applyNumberFormat="1" applyFont="1" applyFill="1" applyBorder="1" applyAlignment="1">
      <alignment vertical="center"/>
    </xf>
    <xf numFmtId="1" fontId="1" fillId="5" borderId="0" xfId="0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9" borderId="0" xfId="0" applyFont="1" applyFill="1" applyAlignment="1">
      <alignment vertical="center"/>
    </xf>
    <xf numFmtId="0" fontId="2" fillId="10" borderId="0" xfId="0" applyFont="1" applyFill="1" applyAlignment="1">
      <alignment vertical="center"/>
    </xf>
    <xf numFmtId="0" fontId="2" fillId="4" borderId="0" xfId="0" applyFont="1" applyFill="1" applyBorder="1" applyAlignment="1">
      <alignment horizontal="right" vertical="center"/>
    </xf>
    <xf numFmtId="0" fontId="2" fillId="9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4" fontId="1" fillId="5" borderId="2" xfId="0" applyNumberFormat="1" applyFont="1" applyFill="1" applyBorder="1" applyAlignment="1">
      <alignment horizontal="center" vertical="center"/>
    </xf>
    <xf numFmtId="4" fontId="1" fillId="5" borderId="0" xfId="0" applyNumberFormat="1" applyFont="1" applyFill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1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1" fontId="2" fillId="3" borderId="0" xfId="1" applyNumberFormat="1" applyFont="1" applyFill="1" applyAlignment="1">
      <alignment horizontal="center" vertical="center"/>
    </xf>
    <xf numFmtId="4" fontId="2" fillId="2" borderId="0" xfId="1" applyNumberFormat="1" applyFont="1" applyFill="1" applyAlignment="1">
      <alignment horizontal="center" vertical="center"/>
    </xf>
    <xf numFmtId="4" fontId="2" fillId="6" borderId="0" xfId="1" applyNumberFormat="1" applyFont="1" applyFill="1" applyAlignment="1">
      <alignment horizontal="center" vertical="center"/>
    </xf>
    <xf numFmtId="3" fontId="2" fillId="0" borderId="0" xfId="1" applyNumberFormat="1" applyFont="1" applyAlignment="1">
      <alignment horizontal="center" vertical="center"/>
    </xf>
    <xf numFmtId="0" fontId="2" fillId="3" borderId="0" xfId="1" applyFont="1" applyFill="1" applyAlignment="1">
      <alignment vertical="center"/>
    </xf>
    <xf numFmtId="0" fontId="2" fillId="4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" fillId="6" borderId="0" xfId="1" applyFont="1" applyFill="1" applyAlignment="1">
      <alignment vertical="center"/>
    </xf>
    <xf numFmtId="3" fontId="2" fillId="4" borderId="0" xfId="1" applyNumberFormat="1" applyFont="1" applyFill="1" applyAlignment="1">
      <alignment horizontal="center" vertical="center"/>
    </xf>
    <xf numFmtId="0" fontId="3" fillId="4" borderId="8" xfId="0" applyFont="1" applyFill="1" applyBorder="1" applyAlignment="1">
      <alignment horizontal="right" vertical="center"/>
    </xf>
    <xf numFmtId="0" fontId="10" fillId="4" borderId="8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3" fontId="1" fillId="7" borderId="8" xfId="1" applyNumberFormat="1" applyFont="1" applyFill="1" applyBorder="1" applyAlignment="1">
      <alignment horizontal="right" vertical="center"/>
    </xf>
    <xf numFmtId="4" fontId="1" fillId="7" borderId="8" xfId="1" applyNumberFormat="1" applyFont="1" applyFill="1" applyBorder="1" applyAlignment="1">
      <alignment horizontal="right" vertical="center"/>
    </xf>
    <xf numFmtId="0" fontId="1" fillId="7" borderId="8" xfId="1" applyFont="1" applyFill="1" applyBorder="1" applyAlignment="1">
      <alignment horizontal="center" vertical="center"/>
    </xf>
    <xf numFmtId="0" fontId="2" fillId="7" borderId="8" xfId="1" applyFont="1" applyFill="1" applyBorder="1" applyAlignment="1">
      <alignment horizontal="center" vertical="center"/>
    </xf>
    <xf numFmtId="0" fontId="1" fillId="4" borderId="9" xfId="1" applyFont="1" applyFill="1" applyBorder="1" applyAlignment="1">
      <alignment horizontal="center" vertical="center"/>
    </xf>
    <xf numFmtId="0" fontId="1" fillId="4" borderId="8" xfId="1" applyFont="1" applyFill="1" applyBorder="1" applyAlignment="1">
      <alignment horizontal="center" vertical="center"/>
    </xf>
    <xf numFmtId="0" fontId="1" fillId="4" borderId="2" xfId="1" applyFont="1" applyFill="1" applyBorder="1" applyAlignment="1">
      <alignment horizontal="center" vertical="center"/>
    </xf>
    <xf numFmtId="3" fontId="1" fillId="8" borderId="8" xfId="1" applyNumberFormat="1" applyFont="1" applyFill="1" applyBorder="1" applyAlignment="1">
      <alignment horizontal="right" vertical="center"/>
    </xf>
    <xf numFmtId="4" fontId="1" fillId="8" borderId="8" xfId="1" applyNumberFormat="1" applyFont="1" applyFill="1" applyBorder="1" applyAlignment="1">
      <alignment horizontal="right" vertical="center"/>
    </xf>
    <xf numFmtId="3" fontId="1" fillId="8" borderId="10" xfId="0" applyNumberFormat="1" applyFont="1" applyFill="1" applyBorder="1" applyAlignment="1">
      <alignment horizontal="right" vertical="center"/>
    </xf>
    <xf numFmtId="0" fontId="1" fillId="8" borderId="8" xfId="0" applyFont="1" applyFill="1" applyBorder="1" applyAlignment="1">
      <alignment vertical="center"/>
    </xf>
    <xf numFmtId="0" fontId="3" fillId="8" borderId="8" xfId="0" applyFont="1" applyFill="1" applyBorder="1" applyAlignment="1">
      <alignment vertical="center"/>
    </xf>
    <xf numFmtId="0" fontId="2" fillId="11" borderId="0" xfId="0" applyFont="1" applyFill="1" applyAlignment="1">
      <alignment horizontal="right" vertical="center"/>
    </xf>
    <xf numFmtId="0" fontId="2" fillId="11" borderId="0" xfId="0" applyFont="1" applyFill="1" applyAlignment="1">
      <alignment horizontal="center" vertical="center"/>
    </xf>
    <xf numFmtId="4" fontId="2" fillId="11" borderId="0" xfId="0" applyNumberFormat="1" applyFont="1" applyFill="1" applyAlignment="1">
      <alignment horizontal="right" vertical="center"/>
    </xf>
    <xf numFmtId="0" fontId="2" fillId="11" borderId="0" xfId="0" applyFont="1" applyFill="1" applyAlignment="1">
      <alignment vertical="center"/>
    </xf>
    <xf numFmtId="0" fontId="2" fillId="7" borderId="0" xfId="0" applyFont="1" applyFill="1" applyAlignment="1">
      <alignment horizontal="center" vertical="center"/>
    </xf>
    <xf numFmtId="0" fontId="2" fillId="7" borderId="0" xfId="0" applyFont="1" applyFill="1" applyAlignment="1">
      <alignment horizontal="right" vertical="center"/>
    </xf>
    <xf numFmtId="4" fontId="2" fillId="7" borderId="0" xfId="0" applyNumberFormat="1" applyFont="1" applyFill="1" applyAlignment="1">
      <alignment horizontal="right" vertical="center"/>
    </xf>
    <xf numFmtId="0" fontId="2" fillId="7" borderId="0" xfId="0" applyFont="1" applyFill="1" applyAlignment="1">
      <alignment vertical="center"/>
    </xf>
    <xf numFmtId="3" fontId="3" fillId="8" borderId="2" xfId="1" applyNumberFormat="1" applyFont="1" applyFill="1" applyBorder="1" applyAlignment="1">
      <alignment horizontal="right" vertical="center"/>
    </xf>
    <xf numFmtId="4" fontId="3" fillId="8" borderId="2" xfId="1" applyNumberFormat="1" applyFont="1" applyFill="1" applyBorder="1" applyAlignment="1">
      <alignment horizontal="right" vertical="center"/>
    </xf>
    <xf numFmtId="3" fontId="3" fillId="8" borderId="2" xfId="0" applyNumberFormat="1" applyFont="1" applyFill="1" applyBorder="1" applyAlignment="1">
      <alignment horizontal="right" vertical="center"/>
    </xf>
    <xf numFmtId="3" fontId="3" fillId="7" borderId="2" xfId="1" applyNumberFormat="1" applyFont="1" applyFill="1" applyBorder="1" applyAlignment="1">
      <alignment horizontal="right" vertical="center"/>
    </xf>
    <xf numFmtId="4" fontId="3" fillId="7" borderId="2" xfId="1" applyNumberFormat="1" applyFont="1" applyFill="1" applyBorder="1" applyAlignment="1">
      <alignment horizontal="right" vertical="center"/>
    </xf>
    <xf numFmtId="0" fontId="6" fillId="7" borderId="2" xfId="1" applyFont="1" applyFill="1" applyBorder="1" applyAlignment="1">
      <alignment horizontal="center" vertical="center"/>
    </xf>
    <xf numFmtId="4" fontId="15" fillId="0" borderId="0" xfId="1" applyNumberFormat="1" applyFont="1" applyAlignment="1">
      <alignment horizontal="right" vertical="center"/>
    </xf>
    <xf numFmtId="3" fontId="15" fillId="0" borderId="0" xfId="1" applyNumberFormat="1" applyFont="1" applyAlignment="1">
      <alignment vertical="center"/>
    </xf>
    <xf numFmtId="1" fontId="15" fillId="0" borderId="0" xfId="0" applyNumberFormat="1" applyFont="1" applyAlignment="1">
      <alignment horizontal="right" vertical="center"/>
    </xf>
    <xf numFmtId="0" fontId="15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14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vertical="center"/>
    </xf>
    <xf numFmtId="0" fontId="14" fillId="0" borderId="0" xfId="1" applyFont="1" applyAlignment="1">
      <alignment vertical="center"/>
    </xf>
    <xf numFmtId="4" fontId="3" fillId="0" borderId="0" xfId="1" applyNumberFormat="1" applyFont="1" applyAlignment="1">
      <alignment horizontal="right" vertical="center"/>
    </xf>
    <xf numFmtId="3" fontId="3" fillId="0" borderId="0" xfId="1" applyNumberFormat="1" applyFont="1" applyAlignment="1">
      <alignment vertical="center"/>
    </xf>
    <xf numFmtId="1" fontId="3" fillId="0" borderId="0" xfId="0" applyNumberFormat="1" applyFont="1" applyAlignment="1">
      <alignment horizontal="right"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1" fontId="3" fillId="0" borderId="0" xfId="1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8" borderId="8" xfId="1" applyFont="1" applyFill="1" applyBorder="1" applyAlignment="1">
      <alignment vertical="center"/>
    </xf>
    <xf numFmtId="0" fontId="2" fillId="12" borderId="0" xfId="0" applyFont="1" applyFill="1" applyAlignment="1">
      <alignment horizontal="center" vertical="center"/>
    </xf>
    <xf numFmtId="0" fontId="2" fillId="12" borderId="0" xfId="0" applyFont="1" applyFill="1" applyAlignment="1">
      <alignment horizontal="right" vertical="center"/>
    </xf>
    <xf numFmtId="4" fontId="2" fillId="12" borderId="0" xfId="0" applyNumberFormat="1" applyFont="1" applyFill="1" applyAlignment="1">
      <alignment horizontal="right" vertical="center"/>
    </xf>
    <xf numFmtId="0" fontId="2" fillId="12" borderId="0" xfId="0" applyFont="1" applyFill="1" applyAlignment="1">
      <alignment vertical="center"/>
    </xf>
    <xf numFmtId="0" fontId="2" fillId="13" borderId="0" xfId="0" applyFont="1" applyFill="1" applyAlignment="1">
      <alignment horizontal="center" vertical="center"/>
    </xf>
    <xf numFmtId="0" fontId="2" fillId="13" borderId="0" xfId="0" applyFont="1" applyFill="1" applyAlignment="1">
      <alignment horizontal="right" vertical="center"/>
    </xf>
    <xf numFmtId="4" fontId="2" fillId="13" borderId="0" xfId="0" applyNumberFormat="1" applyFont="1" applyFill="1" applyAlignment="1">
      <alignment horizontal="right" vertical="center"/>
    </xf>
    <xf numFmtId="0" fontId="2" fillId="13" borderId="0" xfId="0" applyFont="1" applyFill="1" applyAlignment="1">
      <alignment vertical="center"/>
    </xf>
    <xf numFmtId="1" fontId="1" fillId="5" borderId="2" xfId="1" applyNumberFormat="1" applyFont="1" applyFill="1" applyBorder="1" applyAlignment="1">
      <alignment horizontal="right" vertical="center"/>
    </xf>
    <xf numFmtId="0" fontId="1" fillId="4" borderId="11" xfId="1" applyFont="1" applyFill="1" applyBorder="1" applyAlignment="1">
      <alignment horizontal="center" vertical="center" textRotation="180"/>
    </xf>
    <xf numFmtId="0" fontId="1" fillId="4" borderId="5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 textRotation="180"/>
    </xf>
    <xf numFmtId="14" fontId="2" fillId="0" borderId="0" xfId="0" applyNumberFormat="1" applyFont="1" applyFill="1" applyBorder="1" applyAlignment="1">
      <alignment horizontal="right" vertical="center"/>
    </xf>
    <xf numFmtId="0" fontId="1" fillId="5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left" vertical="center"/>
    </xf>
    <xf numFmtId="4" fontId="2" fillId="5" borderId="0" xfId="1" applyNumberFormat="1" applyFont="1" applyFill="1" applyBorder="1" applyAlignment="1">
      <alignment horizontal="center" vertical="center"/>
    </xf>
    <xf numFmtId="4" fontId="2" fillId="5" borderId="0" xfId="1" applyNumberFormat="1" applyFont="1" applyFill="1" applyBorder="1" applyAlignment="1">
      <alignment horizontal="right" vertical="center"/>
    </xf>
    <xf numFmtId="0" fontId="16" fillId="0" borderId="0" xfId="1" applyFont="1" applyAlignment="1">
      <alignment horizontal="right" vertical="center"/>
    </xf>
    <xf numFmtId="2" fontId="2" fillId="0" borderId="0" xfId="1" applyNumberFormat="1" applyFont="1" applyFill="1" applyAlignment="1">
      <alignment vertical="center" wrapText="1"/>
    </xf>
    <xf numFmtId="2" fontId="2" fillId="5" borderId="0" xfId="1" applyNumberFormat="1" applyFont="1" applyFill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4" fontId="8" fillId="5" borderId="0" xfId="0" applyNumberFormat="1" applyFont="1" applyFill="1" applyBorder="1" applyAlignment="1">
      <alignment vertical="center" wrapText="1"/>
    </xf>
    <xf numFmtId="14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4" fontId="2" fillId="0" borderId="0" xfId="0" applyNumberFormat="1" applyFont="1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2" fillId="4" borderId="0" xfId="1" applyFont="1" applyFill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2" fillId="0" borderId="0" xfId="1" applyFont="1" applyAlignment="1">
      <alignment vertical="center" wrapText="1"/>
    </xf>
    <xf numFmtId="4" fontId="2" fillId="0" borderId="0" xfId="1" applyNumberFormat="1" applyFont="1" applyBorder="1" applyAlignment="1">
      <alignment vertical="center" wrapText="1"/>
    </xf>
    <xf numFmtId="0" fontId="2" fillId="10" borderId="0" xfId="0" applyFont="1" applyFill="1" applyAlignment="1">
      <alignment horizontal="center" vertical="center" wrapText="1"/>
    </xf>
    <xf numFmtId="0" fontId="2" fillId="9" borderId="0" xfId="0" applyFont="1" applyFill="1" applyAlignment="1">
      <alignment horizontal="center" vertical="center" wrapText="1"/>
    </xf>
    <xf numFmtId="1" fontId="1" fillId="5" borderId="2" xfId="1" applyNumberFormat="1" applyFont="1" applyFill="1" applyBorder="1" applyAlignment="1">
      <alignment horizontal="center" vertical="center"/>
    </xf>
    <xf numFmtId="1" fontId="1" fillId="5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Border="1" applyAlignment="1">
      <alignment vertical="center"/>
    </xf>
    <xf numFmtId="0" fontId="1" fillId="7" borderId="8" xfId="1" applyFont="1" applyFill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1" fillId="5" borderId="2" xfId="0" applyNumberFormat="1" applyFont="1" applyFill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2" xfId="1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4" borderId="2" xfId="0" applyFont="1" applyFill="1" applyBorder="1" applyAlignment="1">
      <alignment horizontal="right" vertical="center"/>
    </xf>
  </cellXfs>
  <cellStyles count="2">
    <cellStyle name="Normal" xfId="0" builtinId="0"/>
    <cellStyle name="Obično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O221"/>
  <sheetViews>
    <sheetView tabSelected="1" view="pageBreakPreview" topLeftCell="A163" zoomScaleNormal="100" zoomScaleSheetLayoutView="100" workbookViewId="0">
      <selection activeCell="F185" sqref="F185"/>
    </sheetView>
  </sheetViews>
  <sheetFormatPr defaultColWidth="8.85546875" defaultRowHeight="15.75" outlineLevelCol="3"/>
  <cols>
    <col min="1" max="1" width="5.140625" style="78" customWidth="1"/>
    <col min="2" max="2" width="30" style="77" customWidth="1"/>
    <col min="3" max="3" width="6.140625" style="78" customWidth="1"/>
    <col min="4" max="4" width="7.7109375" style="79" customWidth="1"/>
    <col min="5" max="5" width="11.42578125" style="79" customWidth="1"/>
    <col min="6" max="6" width="16.28515625" style="80" customWidth="1"/>
    <col min="7" max="8" width="17.28515625" style="80" customWidth="1"/>
    <col min="9" max="9" width="13.28515625" style="6" customWidth="1" outlineLevel="3"/>
    <col min="10" max="10" width="9.7109375" style="79" customWidth="1"/>
    <col min="11" max="11" width="13.85546875" style="80" customWidth="1"/>
    <col min="12" max="12" width="13.7109375" style="80" customWidth="1"/>
    <col min="13" max="13" width="13.85546875" style="80" customWidth="1"/>
    <col min="14" max="14" width="11.85546875" style="81" customWidth="1"/>
    <col min="15" max="245" width="9.140625" style="79" customWidth="1"/>
    <col min="246" max="246" width="5.140625" style="79" customWidth="1"/>
    <col min="247" max="247" width="42.42578125" style="79" customWidth="1"/>
    <col min="248" max="248" width="5.85546875" style="79" customWidth="1"/>
    <col min="249" max="16384" width="8.85546875" style="79"/>
  </cols>
  <sheetData>
    <row r="1" spans="1:14" ht="22.5" customHeight="1">
      <c r="A1" s="76" t="s">
        <v>22</v>
      </c>
      <c r="D1" s="81"/>
      <c r="I1" s="79"/>
      <c r="J1" s="80"/>
      <c r="N1" s="264" t="s">
        <v>206</v>
      </c>
    </row>
    <row r="2" spans="1:14" ht="20.25" customHeight="1">
      <c r="A2" s="142"/>
    </row>
    <row r="3" spans="1:14" ht="32.25" customHeight="1">
      <c r="A3" s="293" t="s">
        <v>205</v>
      </c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84"/>
    </row>
    <row r="4" spans="1:14" ht="16.5" thickBot="1">
      <c r="A4" s="75"/>
      <c r="B4" s="75"/>
      <c r="C4" s="45"/>
      <c r="D4" s="75"/>
      <c r="F4" s="83"/>
      <c r="G4" s="83"/>
      <c r="H4" s="83"/>
      <c r="I4" s="47"/>
      <c r="K4" s="84"/>
      <c r="L4" s="85"/>
      <c r="M4" s="84"/>
    </row>
    <row r="5" spans="1:14" ht="63.75" thickBot="1">
      <c r="A5" s="256" t="s">
        <v>203</v>
      </c>
      <c r="B5" s="257" t="s">
        <v>74</v>
      </c>
      <c r="C5" s="258" t="s">
        <v>75</v>
      </c>
      <c r="D5" s="258" t="s">
        <v>204</v>
      </c>
      <c r="E5" s="148" t="s">
        <v>23</v>
      </c>
      <c r="F5" s="137" t="s">
        <v>146</v>
      </c>
      <c r="G5" s="137" t="s">
        <v>147</v>
      </c>
      <c r="H5" s="137" t="s">
        <v>148</v>
      </c>
      <c r="I5" s="150" t="s">
        <v>21</v>
      </c>
      <c r="J5" s="149" t="s">
        <v>76</v>
      </c>
      <c r="K5" s="138" t="s">
        <v>149</v>
      </c>
      <c r="L5" s="138" t="s">
        <v>150</v>
      </c>
      <c r="M5" s="138" t="s">
        <v>151</v>
      </c>
      <c r="N5" s="48" t="s">
        <v>19</v>
      </c>
    </row>
    <row r="6" spans="1:14" s="4" customFormat="1" ht="19.5">
      <c r="A6" s="55" t="s">
        <v>2</v>
      </c>
      <c r="B6" s="55"/>
      <c r="C6" s="173"/>
      <c r="D6" s="32"/>
      <c r="F6" s="32"/>
      <c r="G6" s="32"/>
      <c r="H6" s="32"/>
      <c r="I6" s="32"/>
      <c r="J6" s="32"/>
      <c r="L6" s="32"/>
      <c r="M6" s="32"/>
      <c r="N6" s="173"/>
    </row>
    <row r="7" spans="1:14" s="4" customFormat="1" ht="34.5" customHeight="1">
      <c r="A7" s="155">
        <v>1</v>
      </c>
      <c r="B7" s="16" t="s">
        <v>93</v>
      </c>
      <c r="C7" s="15">
        <v>6</v>
      </c>
      <c r="D7" s="15">
        <v>101</v>
      </c>
      <c r="E7" s="18">
        <v>1</v>
      </c>
      <c r="F7" s="41">
        <v>221144.06</v>
      </c>
      <c r="G7" s="41">
        <v>110572.03</v>
      </c>
      <c r="H7" s="41">
        <v>82929.02</v>
      </c>
      <c r="I7" s="37" t="s">
        <v>155</v>
      </c>
      <c r="K7" s="43"/>
      <c r="L7" s="42"/>
      <c r="M7" s="42"/>
      <c r="N7" s="173"/>
    </row>
    <row r="8" spans="1:14" s="4" customFormat="1" ht="38.25" customHeight="1">
      <c r="A8" s="155">
        <v>2</v>
      </c>
      <c r="B8" s="169" t="s">
        <v>96</v>
      </c>
      <c r="C8" s="15">
        <v>6</v>
      </c>
      <c r="D8" s="15">
        <v>103</v>
      </c>
      <c r="E8" s="18">
        <v>1</v>
      </c>
      <c r="F8" s="41">
        <v>907350.41</v>
      </c>
      <c r="G8" s="41">
        <v>453584.47</v>
      </c>
      <c r="H8" s="41">
        <v>340188.35</v>
      </c>
      <c r="I8" s="37" t="s">
        <v>173</v>
      </c>
      <c r="K8" s="43"/>
      <c r="L8" s="42"/>
      <c r="M8" s="42"/>
      <c r="N8" s="173"/>
    </row>
    <row r="9" spans="1:14" s="4" customFormat="1" ht="31.5">
      <c r="A9" s="155">
        <v>3</v>
      </c>
      <c r="B9" s="169" t="s">
        <v>105</v>
      </c>
      <c r="C9" s="15">
        <v>6</v>
      </c>
      <c r="D9" s="15">
        <v>103</v>
      </c>
      <c r="E9" s="18">
        <v>1</v>
      </c>
      <c r="F9" s="41">
        <v>782458.38</v>
      </c>
      <c r="G9" s="41">
        <v>391229.19</v>
      </c>
      <c r="H9" s="41">
        <v>293421.89</v>
      </c>
      <c r="I9" s="37" t="s">
        <v>160</v>
      </c>
      <c r="K9" s="43"/>
      <c r="L9" s="42"/>
      <c r="M9" s="42"/>
      <c r="N9" s="173"/>
    </row>
    <row r="10" spans="1:14" s="4" customFormat="1" ht="31.5">
      <c r="A10" s="155">
        <v>4</v>
      </c>
      <c r="B10" s="169" t="s">
        <v>106</v>
      </c>
      <c r="C10" s="15">
        <v>6</v>
      </c>
      <c r="D10" s="15">
        <v>101</v>
      </c>
      <c r="E10" s="18">
        <v>1</v>
      </c>
      <c r="F10" s="41">
        <v>383063.7</v>
      </c>
      <c r="G10" s="41">
        <v>191531.85</v>
      </c>
      <c r="H10" s="41">
        <v>143648.89000000001</v>
      </c>
      <c r="I10" s="37" t="s">
        <v>170</v>
      </c>
      <c r="K10" s="43"/>
      <c r="L10" s="42"/>
      <c r="M10" s="42"/>
      <c r="N10" s="173"/>
    </row>
    <row r="11" spans="1:14" s="4" customFormat="1" ht="19.5" customHeight="1">
      <c r="A11" s="155">
        <v>5</v>
      </c>
      <c r="B11" s="169" t="s">
        <v>107</v>
      </c>
      <c r="C11" s="15">
        <v>6</v>
      </c>
      <c r="D11" s="15">
        <v>101</v>
      </c>
      <c r="E11" s="18">
        <v>1</v>
      </c>
      <c r="F11" s="41">
        <v>171360.87</v>
      </c>
      <c r="G11" s="41">
        <v>94248.48</v>
      </c>
      <c r="H11" s="41">
        <v>70686.36</v>
      </c>
      <c r="I11" s="37" t="s">
        <v>161</v>
      </c>
      <c r="K11" s="43"/>
      <c r="L11" s="42"/>
      <c r="M11" s="42"/>
      <c r="N11" s="173"/>
    </row>
    <row r="12" spans="1:14" s="4" customFormat="1">
      <c r="A12" s="155">
        <v>6</v>
      </c>
      <c r="B12" s="169" t="s">
        <v>108</v>
      </c>
      <c r="C12" s="15">
        <v>6</v>
      </c>
      <c r="D12" s="15">
        <v>101</v>
      </c>
      <c r="E12" s="18">
        <v>1</v>
      </c>
      <c r="F12" s="41">
        <v>445422.06</v>
      </c>
      <c r="G12" s="41">
        <v>222711.03</v>
      </c>
      <c r="H12" s="41">
        <v>167033.26999999999</v>
      </c>
      <c r="I12" s="37" t="s">
        <v>172</v>
      </c>
      <c r="K12" s="43"/>
      <c r="L12" s="42"/>
      <c r="M12" s="42"/>
      <c r="N12" s="173"/>
    </row>
    <row r="13" spans="1:14" s="8" customFormat="1" ht="16.5" thickBot="1">
      <c r="A13" s="291" t="s">
        <v>1</v>
      </c>
      <c r="B13" s="291"/>
      <c r="C13" s="28"/>
      <c r="D13" s="28"/>
      <c r="E13" s="33">
        <f>SUM(E7:E12)</f>
        <v>6</v>
      </c>
      <c r="F13" s="30">
        <f>SUM(F7:F12)</f>
        <v>2910799.4800000004</v>
      </c>
      <c r="G13" s="30">
        <f>SUM(G7:G12)</f>
        <v>1463877.05</v>
      </c>
      <c r="H13" s="30">
        <f>SUM(H7:H12)</f>
        <v>1097907.78</v>
      </c>
      <c r="I13" s="29">
        <f>COUNTA(I7:I12)</f>
        <v>6</v>
      </c>
      <c r="J13" s="29">
        <f>SUM(J7:J12)</f>
        <v>0</v>
      </c>
      <c r="K13" s="285">
        <f>SUM(K7:K12)</f>
        <v>0</v>
      </c>
      <c r="L13" s="285">
        <f>SUM(L7:L12)</f>
        <v>0</v>
      </c>
      <c r="M13" s="285">
        <f>SUM(M7:M12)</f>
        <v>0</v>
      </c>
      <c r="N13" s="284">
        <v>0</v>
      </c>
    </row>
    <row r="14" spans="1:14" s="8" customFormat="1" ht="16.5" thickTop="1">
      <c r="A14" s="31"/>
      <c r="B14" s="31"/>
      <c r="C14" s="31"/>
      <c r="D14" s="31"/>
      <c r="E14" s="7"/>
      <c r="F14" s="40"/>
      <c r="G14" s="40"/>
      <c r="H14" s="40"/>
      <c r="I14" s="14"/>
      <c r="J14" s="139"/>
      <c r="K14" s="7"/>
      <c r="L14" s="40"/>
      <c r="M14" s="40"/>
      <c r="N14" s="186"/>
    </row>
    <row r="15" spans="1:14" s="4" customFormat="1" ht="19.5">
      <c r="A15" s="55" t="s">
        <v>18</v>
      </c>
      <c r="B15" s="55"/>
      <c r="C15" s="173"/>
      <c r="D15" s="32"/>
      <c r="E15" s="18" t="str">
        <f>IF(F15&gt;0,1,"")</f>
        <v/>
      </c>
      <c r="F15" s="42"/>
      <c r="G15" s="42"/>
      <c r="H15" s="42"/>
      <c r="I15" s="32"/>
      <c r="J15" s="32"/>
      <c r="K15" s="18" t="str">
        <f>IF(L15&gt;0,1,"")</f>
        <v/>
      </c>
      <c r="L15" s="32"/>
      <c r="M15" s="32"/>
      <c r="N15" s="173"/>
    </row>
    <row r="16" spans="1:14" s="4" customFormat="1" ht="31.5">
      <c r="A16" s="23">
        <v>1</v>
      </c>
      <c r="B16" s="52" t="s">
        <v>53</v>
      </c>
      <c r="C16" s="15">
        <v>3</v>
      </c>
      <c r="D16" s="15">
        <v>101</v>
      </c>
      <c r="E16" s="4">
        <v>1</v>
      </c>
      <c r="F16" s="41">
        <v>80220.94</v>
      </c>
      <c r="G16" s="41">
        <v>40110.47</v>
      </c>
      <c r="H16" s="41">
        <v>30082.85</v>
      </c>
      <c r="I16" s="259" t="s">
        <v>139</v>
      </c>
      <c r="J16" s="32"/>
      <c r="L16" s="32"/>
      <c r="M16" s="32"/>
      <c r="N16" s="173"/>
    </row>
    <row r="17" spans="1:14" s="4" customFormat="1" ht="31.5">
      <c r="A17" s="23">
        <v>2</v>
      </c>
      <c r="B17" s="52" t="s">
        <v>68</v>
      </c>
      <c r="C17" s="15">
        <v>3</v>
      </c>
      <c r="D17" s="15">
        <v>103</v>
      </c>
      <c r="E17" s="4">
        <v>1</v>
      </c>
      <c r="F17" s="41">
        <v>55223.68</v>
      </c>
      <c r="G17" s="41">
        <v>27611.84</v>
      </c>
      <c r="H17" s="41">
        <v>20708.88</v>
      </c>
      <c r="I17" s="259">
        <v>40633</v>
      </c>
      <c r="J17" s="32"/>
      <c r="L17" s="32"/>
      <c r="M17" s="32"/>
      <c r="N17" s="173"/>
    </row>
    <row r="18" spans="1:14" s="4" customFormat="1" ht="36" customHeight="1">
      <c r="A18" s="155">
        <v>3</v>
      </c>
      <c r="B18" s="52" t="s">
        <v>89</v>
      </c>
      <c r="C18" s="15">
        <v>6</v>
      </c>
      <c r="D18" s="15">
        <v>103</v>
      </c>
      <c r="E18" s="4">
        <v>1</v>
      </c>
      <c r="F18" s="41">
        <v>42795.5</v>
      </c>
      <c r="G18" s="41">
        <v>21290.75</v>
      </c>
      <c r="H18" s="41">
        <v>15968.06</v>
      </c>
      <c r="I18" s="37" t="s">
        <v>161</v>
      </c>
      <c r="K18" s="32"/>
      <c r="L18" s="32"/>
      <c r="M18" s="32"/>
      <c r="N18" s="173"/>
    </row>
    <row r="19" spans="1:14" s="8" customFormat="1" ht="16.5" thickBot="1">
      <c r="A19" s="291" t="s">
        <v>1</v>
      </c>
      <c r="B19" s="291"/>
      <c r="C19" s="28"/>
      <c r="D19" s="28"/>
      <c r="E19" s="44">
        <f>SUM(E16:E18)</f>
        <v>3</v>
      </c>
      <c r="F19" s="30">
        <f>SUM(F16:F18)</f>
        <v>178240.12</v>
      </c>
      <c r="G19" s="30">
        <f>SUM(G16:G18)</f>
        <v>89013.06</v>
      </c>
      <c r="H19" s="30">
        <f>SUM(H16:H18)</f>
        <v>66759.789999999994</v>
      </c>
      <c r="I19" s="29">
        <f>COUNTA(I16:I18)</f>
        <v>3</v>
      </c>
      <c r="J19" s="29">
        <f>SUM(J16:J18)</f>
        <v>0</v>
      </c>
      <c r="K19" s="30">
        <f>SUM(K16:K18)</f>
        <v>0</v>
      </c>
      <c r="L19" s="30">
        <f>SUM(L16:L18)</f>
        <v>0</v>
      </c>
      <c r="M19" s="30">
        <f>SUM(M16:M18)</f>
        <v>0</v>
      </c>
      <c r="N19" s="284">
        <v>0</v>
      </c>
    </row>
    <row r="20" spans="1:14" s="7" customFormat="1" ht="16.5" thickTop="1">
      <c r="A20" s="11"/>
      <c r="B20" s="11"/>
      <c r="C20" s="11"/>
      <c r="D20" s="12"/>
      <c r="F20" s="13"/>
      <c r="G20" s="13"/>
      <c r="H20" s="13"/>
      <c r="I20" s="14"/>
      <c r="J20" s="14"/>
      <c r="L20" s="13"/>
      <c r="M20" s="13"/>
      <c r="N20" s="178"/>
    </row>
    <row r="21" spans="1:14" s="4" customFormat="1" ht="19.5">
      <c r="A21" s="55" t="s">
        <v>3</v>
      </c>
      <c r="B21" s="55"/>
      <c r="C21" s="173"/>
      <c r="D21" s="32"/>
      <c r="E21" s="18" t="str">
        <f>IF(F21&gt;0,1,"")</f>
        <v/>
      </c>
      <c r="F21" s="42"/>
      <c r="G21" s="42"/>
      <c r="H21" s="42"/>
      <c r="I21" s="32"/>
      <c r="J21" s="32"/>
      <c r="K21" s="18" t="str">
        <f>IF(L21&gt;0,1,"")</f>
        <v/>
      </c>
      <c r="L21" s="32"/>
      <c r="M21" s="32"/>
      <c r="N21" s="173"/>
    </row>
    <row r="22" spans="1:14" s="4" customFormat="1">
      <c r="A22" s="155">
        <v>1</v>
      </c>
      <c r="B22" s="165" t="s">
        <v>81</v>
      </c>
      <c r="C22" s="15">
        <v>6</v>
      </c>
      <c r="D22" s="15">
        <v>101</v>
      </c>
      <c r="E22" s="4">
        <v>1</v>
      </c>
      <c r="F22" s="41">
        <v>540435.26</v>
      </c>
      <c r="G22" s="41">
        <v>270217.63</v>
      </c>
      <c r="H22" s="41">
        <v>202663.22</v>
      </c>
      <c r="I22" s="37" t="s">
        <v>158</v>
      </c>
      <c r="K22" s="32"/>
      <c r="L22" s="32"/>
      <c r="M22" s="32"/>
      <c r="N22" s="173"/>
    </row>
    <row r="23" spans="1:14" s="4" customFormat="1" ht="39" customHeight="1">
      <c r="A23" s="155">
        <v>2</v>
      </c>
      <c r="B23" s="52" t="s">
        <v>90</v>
      </c>
      <c r="C23" s="15">
        <v>6</v>
      </c>
      <c r="D23" s="15">
        <v>101</v>
      </c>
      <c r="E23" s="4">
        <v>1</v>
      </c>
      <c r="F23" s="41">
        <v>635535.27</v>
      </c>
      <c r="G23" s="41">
        <v>349544.4</v>
      </c>
      <c r="H23" s="41">
        <v>262158.3</v>
      </c>
      <c r="I23" s="37" t="s">
        <v>162</v>
      </c>
      <c r="K23" s="32"/>
      <c r="L23" s="32"/>
      <c r="M23" s="32"/>
      <c r="N23" s="173"/>
    </row>
    <row r="24" spans="1:14" s="4" customFormat="1">
      <c r="A24" s="153">
        <v>3</v>
      </c>
      <c r="B24" s="51" t="s">
        <v>112</v>
      </c>
      <c r="C24" s="15">
        <v>5</v>
      </c>
      <c r="D24" s="15">
        <v>302</v>
      </c>
      <c r="E24" s="4">
        <v>1</v>
      </c>
      <c r="F24" s="41">
        <v>142764.70000000001</v>
      </c>
      <c r="G24" s="41">
        <v>71382.350000000006</v>
      </c>
      <c r="H24" s="41">
        <v>53536.76</v>
      </c>
      <c r="I24" s="37" t="s">
        <v>180</v>
      </c>
      <c r="K24" s="32"/>
      <c r="L24" s="32"/>
      <c r="M24" s="32"/>
      <c r="N24" s="173"/>
    </row>
    <row r="25" spans="1:14" s="4" customFormat="1" ht="31.5">
      <c r="A25" s="153">
        <v>4</v>
      </c>
      <c r="B25" s="52" t="s">
        <v>131</v>
      </c>
      <c r="C25" s="15">
        <v>5</v>
      </c>
      <c r="D25" s="15">
        <v>302</v>
      </c>
      <c r="E25" s="4">
        <v>1</v>
      </c>
      <c r="F25" s="41">
        <v>138461.54999999999</v>
      </c>
      <c r="G25" s="41">
        <f>51923.08+17307.69</f>
        <v>69230.77</v>
      </c>
      <c r="H25" s="41">
        <v>51923.08</v>
      </c>
      <c r="I25" s="37" t="s">
        <v>189</v>
      </c>
      <c r="K25" s="32"/>
      <c r="L25" s="32"/>
      <c r="M25" s="32"/>
      <c r="N25" s="173"/>
    </row>
    <row r="26" spans="1:14" s="8" customFormat="1" ht="16.5" thickBot="1">
      <c r="A26" s="291" t="s">
        <v>1</v>
      </c>
      <c r="B26" s="291"/>
      <c r="C26" s="28"/>
      <c r="D26" s="28"/>
      <c r="E26" s="44">
        <f>SUM(E22:E25)</f>
        <v>4</v>
      </c>
      <c r="F26" s="30">
        <f>SUM(F22:F25)</f>
        <v>1457196.78</v>
      </c>
      <c r="G26" s="30">
        <f>SUM(G22:G25)</f>
        <v>760375.15</v>
      </c>
      <c r="H26" s="30">
        <f>SUM(H22:H25)</f>
        <v>570281.36</v>
      </c>
      <c r="I26" s="29">
        <f>COUNTA(I22:I25)</f>
        <v>4</v>
      </c>
      <c r="J26" s="29">
        <f>SUM(J22:J25)</f>
        <v>0</v>
      </c>
      <c r="K26" s="30">
        <f>SUM(K22:K25)</f>
        <v>0</v>
      </c>
      <c r="L26" s="30">
        <f>SUM(L22:L25)</f>
        <v>0</v>
      </c>
      <c r="M26" s="30">
        <f>SUM(M22:M25)</f>
        <v>0</v>
      </c>
      <c r="N26" s="284">
        <v>0</v>
      </c>
    </row>
    <row r="27" spans="1:14" s="8" customFormat="1" ht="16.5" thickTop="1">
      <c r="A27" s="31"/>
      <c r="B27" s="31"/>
      <c r="C27" s="31"/>
      <c r="D27" s="31"/>
      <c r="E27" s="60"/>
      <c r="F27" s="40"/>
      <c r="G27" s="40"/>
      <c r="H27" s="40"/>
      <c r="I27" s="14"/>
      <c r="J27" s="139"/>
      <c r="K27" s="60"/>
      <c r="L27" s="40"/>
      <c r="M27" s="40"/>
      <c r="N27" s="186"/>
    </row>
    <row r="28" spans="1:14" ht="19.5">
      <c r="A28" s="86" t="s">
        <v>4</v>
      </c>
      <c r="B28" s="86"/>
      <c r="C28" s="175"/>
      <c r="D28" s="87"/>
      <c r="F28" s="88"/>
      <c r="G28" s="88"/>
      <c r="H28" s="88"/>
      <c r="I28" s="27"/>
      <c r="K28" s="87"/>
      <c r="L28" s="87"/>
      <c r="M28" s="87"/>
      <c r="N28" s="135"/>
    </row>
    <row r="29" spans="1:14" s="4" customFormat="1" ht="39" customHeight="1">
      <c r="A29" s="155">
        <v>1</v>
      </c>
      <c r="B29" s="49" t="s">
        <v>92</v>
      </c>
      <c r="C29" s="17">
        <v>6</v>
      </c>
      <c r="D29" s="179">
        <v>103</v>
      </c>
      <c r="E29" s="4">
        <v>1</v>
      </c>
      <c r="F29" s="9">
        <v>652065.38</v>
      </c>
      <c r="G29" s="9">
        <v>326032.69</v>
      </c>
      <c r="H29" s="9">
        <v>244524.52</v>
      </c>
      <c r="I29" s="6" t="s">
        <v>173</v>
      </c>
      <c r="K29" s="9"/>
      <c r="L29" s="9"/>
      <c r="M29" s="9"/>
      <c r="N29" s="187"/>
    </row>
    <row r="30" spans="1:14" s="4" customFormat="1">
      <c r="A30" s="153">
        <v>2</v>
      </c>
      <c r="B30" s="3" t="s">
        <v>127</v>
      </c>
      <c r="C30" s="17">
        <v>5</v>
      </c>
      <c r="D30" s="179">
        <v>302</v>
      </c>
      <c r="E30" s="4">
        <v>1</v>
      </c>
      <c r="F30" s="9">
        <v>148936.88</v>
      </c>
      <c r="G30" s="9">
        <v>74468.44</v>
      </c>
      <c r="H30" s="9">
        <v>55851.33</v>
      </c>
      <c r="I30" s="6" t="s">
        <v>180</v>
      </c>
      <c r="K30" s="9"/>
      <c r="L30" s="9"/>
      <c r="M30" s="9"/>
      <c r="N30" s="187"/>
    </row>
    <row r="31" spans="1:14" s="4" customFormat="1" ht="31.5">
      <c r="A31" s="155">
        <v>3</v>
      </c>
      <c r="B31" s="49" t="s">
        <v>140</v>
      </c>
      <c r="C31" s="17">
        <v>6</v>
      </c>
      <c r="D31" s="179">
        <v>101</v>
      </c>
      <c r="E31" s="4">
        <v>1</v>
      </c>
      <c r="F31" s="9">
        <v>452420.38</v>
      </c>
      <c r="G31" s="9">
        <f>220554.94+73518.31</f>
        <v>294073.25</v>
      </c>
      <c r="H31" s="9">
        <v>220554.94</v>
      </c>
      <c r="I31" s="6" t="s">
        <v>177</v>
      </c>
      <c r="K31" s="9"/>
      <c r="L31" s="9"/>
      <c r="M31" s="9"/>
      <c r="N31" s="187"/>
    </row>
    <row r="32" spans="1:14" s="4" customFormat="1">
      <c r="A32" s="220">
        <v>4</v>
      </c>
      <c r="B32" s="3" t="s">
        <v>167</v>
      </c>
      <c r="C32" s="17">
        <v>8</v>
      </c>
      <c r="D32" s="179">
        <v>101</v>
      </c>
      <c r="E32" s="4">
        <v>1</v>
      </c>
      <c r="F32" s="9">
        <v>114688.22</v>
      </c>
      <c r="G32" s="9">
        <v>63078.52</v>
      </c>
      <c r="H32" s="9">
        <v>47308.89</v>
      </c>
      <c r="I32" s="6" t="s">
        <v>195</v>
      </c>
      <c r="K32" s="9"/>
      <c r="L32" s="9"/>
      <c r="M32" s="9"/>
      <c r="N32" s="20"/>
    </row>
    <row r="33" spans="1:249" s="4" customFormat="1" ht="38.25" customHeight="1">
      <c r="A33" s="220">
        <v>5</v>
      </c>
      <c r="B33" s="49" t="s">
        <v>168</v>
      </c>
      <c r="C33" s="17">
        <v>8</v>
      </c>
      <c r="D33" s="179">
        <v>101</v>
      </c>
      <c r="E33" s="4">
        <v>1</v>
      </c>
      <c r="F33" s="9">
        <v>149573.84</v>
      </c>
      <c r="G33" s="9">
        <v>74786.92</v>
      </c>
      <c r="H33" s="9">
        <v>56090.19</v>
      </c>
      <c r="I33" s="6" t="s">
        <v>200</v>
      </c>
      <c r="K33" s="9"/>
      <c r="L33" s="9"/>
      <c r="M33" s="9"/>
      <c r="N33" s="20"/>
    </row>
    <row r="34" spans="1:249" ht="16.5" thickBot="1">
      <c r="A34" s="292" t="s">
        <v>1</v>
      </c>
      <c r="B34" s="292"/>
      <c r="C34" s="90"/>
      <c r="D34" s="90"/>
      <c r="E34" s="91">
        <f>SUM(E29:E33)</f>
        <v>5</v>
      </c>
      <c r="F34" s="92">
        <f>SUM(F29:F33)</f>
        <v>1517684.7000000002</v>
      </c>
      <c r="G34" s="92">
        <f>SUM(G29:G33)</f>
        <v>832439.82000000007</v>
      </c>
      <c r="H34" s="92">
        <f>SUM(H29:H33)</f>
        <v>624329.86999999988</v>
      </c>
      <c r="I34" s="29">
        <f>COUNTA(I29:I33)</f>
        <v>5</v>
      </c>
      <c r="J34" s="91">
        <f>SUM(J29:J33)</f>
        <v>0</v>
      </c>
      <c r="K34" s="92">
        <f>SUM(K29:K33)</f>
        <v>0</v>
      </c>
      <c r="L34" s="92">
        <f>SUM(L29:L33)</f>
        <v>0</v>
      </c>
      <c r="M34" s="92">
        <f>SUM(M29:M33)</f>
        <v>0</v>
      </c>
      <c r="N34" s="91">
        <f>SUM(N29:N33)</f>
        <v>0</v>
      </c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3"/>
      <c r="AG34" s="93"/>
      <c r="AH34" s="93"/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  <c r="BI34" s="93"/>
      <c r="BJ34" s="93"/>
      <c r="BK34" s="93"/>
      <c r="BL34" s="93"/>
      <c r="BM34" s="93"/>
      <c r="BN34" s="93"/>
      <c r="BO34" s="93"/>
      <c r="BP34" s="93"/>
      <c r="BQ34" s="93"/>
      <c r="BR34" s="93"/>
      <c r="BS34" s="93"/>
      <c r="BT34" s="93"/>
      <c r="BU34" s="93"/>
      <c r="BV34" s="93"/>
      <c r="BW34" s="93"/>
      <c r="BX34" s="93"/>
      <c r="BY34" s="93"/>
      <c r="BZ34" s="93"/>
      <c r="CA34" s="93"/>
      <c r="CB34" s="93"/>
      <c r="CC34" s="93"/>
      <c r="CD34" s="93"/>
      <c r="CE34" s="93"/>
      <c r="CF34" s="93"/>
      <c r="CG34" s="93"/>
      <c r="CH34" s="93"/>
      <c r="CI34" s="93"/>
      <c r="CJ34" s="93"/>
      <c r="CK34" s="93"/>
      <c r="CL34" s="93"/>
      <c r="CM34" s="93"/>
      <c r="CN34" s="93"/>
      <c r="CO34" s="93"/>
      <c r="CP34" s="93"/>
      <c r="CQ34" s="93"/>
      <c r="CR34" s="93"/>
      <c r="CS34" s="93"/>
      <c r="CT34" s="93"/>
      <c r="CU34" s="93"/>
      <c r="CV34" s="93"/>
      <c r="CW34" s="93"/>
      <c r="CX34" s="93"/>
      <c r="CY34" s="93"/>
      <c r="CZ34" s="93"/>
      <c r="DA34" s="93"/>
      <c r="DB34" s="93"/>
      <c r="DC34" s="93"/>
      <c r="DD34" s="93"/>
      <c r="DE34" s="93"/>
      <c r="DF34" s="93"/>
      <c r="DG34" s="93"/>
      <c r="DH34" s="93"/>
      <c r="DI34" s="93"/>
      <c r="DJ34" s="93"/>
      <c r="DK34" s="93"/>
      <c r="DL34" s="93"/>
      <c r="DM34" s="93"/>
      <c r="DN34" s="93"/>
      <c r="DO34" s="93"/>
      <c r="DP34" s="93"/>
      <c r="DQ34" s="93"/>
      <c r="DR34" s="93"/>
      <c r="DS34" s="93"/>
      <c r="DT34" s="93"/>
      <c r="DU34" s="93"/>
      <c r="DV34" s="93"/>
      <c r="DW34" s="93"/>
      <c r="DX34" s="93"/>
      <c r="DY34" s="93"/>
      <c r="DZ34" s="93"/>
      <c r="EA34" s="93"/>
      <c r="EB34" s="93"/>
      <c r="EC34" s="93"/>
      <c r="ED34" s="93"/>
      <c r="EE34" s="93"/>
      <c r="EF34" s="93"/>
      <c r="EG34" s="93"/>
      <c r="EH34" s="93"/>
      <c r="EI34" s="93"/>
      <c r="EJ34" s="93"/>
      <c r="EK34" s="93"/>
      <c r="EL34" s="93"/>
      <c r="EM34" s="93"/>
      <c r="EN34" s="93"/>
      <c r="EO34" s="93"/>
      <c r="EP34" s="93"/>
      <c r="EQ34" s="93"/>
      <c r="ER34" s="93"/>
      <c r="ES34" s="93"/>
      <c r="ET34" s="93"/>
      <c r="EU34" s="93"/>
      <c r="EV34" s="93"/>
      <c r="EW34" s="93"/>
      <c r="EX34" s="93"/>
      <c r="EY34" s="93"/>
      <c r="EZ34" s="93"/>
      <c r="FA34" s="93"/>
      <c r="FB34" s="93"/>
      <c r="FC34" s="93"/>
      <c r="FD34" s="93"/>
      <c r="FE34" s="93"/>
      <c r="FF34" s="93"/>
      <c r="FG34" s="93"/>
      <c r="FH34" s="93"/>
      <c r="FI34" s="93"/>
      <c r="FJ34" s="93"/>
      <c r="FK34" s="93"/>
      <c r="FL34" s="93"/>
      <c r="FM34" s="93"/>
      <c r="FN34" s="93"/>
      <c r="FO34" s="93"/>
      <c r="FP34" s="93"/>
      <c r="FQ34" s="93"/>
      <c r="FR34" s="93"/>
      <c r="FS34" s="93"/>
      <c r="FT34" s="93"/>
      <c r="FU34" s="93"/>
      <c r="FV34" s="93"/>
      <c r="FW34" s="93"/>
      <c r="FX34" s="93"/>
      <c r="FY34" s="93"/>
      <c r="FZ34" s="93"/>
      <c r="GA34" s="93"/>
      <c r="GB34" s="93"/>
      <c r="GC34" s="93"/>
      <c r="GD34" s="93"/>
      <c r="GE34" s="93"/>
      <c r="GF34" s="93"/>
      <c r="GG34" s="93"/>
      <c r="GH34" s="93"/>
      <c r="GI34" s="93"/>
      <c r="GJ34" s="93"/>
      <c r="GK34" s="93"/>
      <c r="GL34" s="93"/>
      <c r="GM34" s="93"/>
      <c r="GN34" s="93"/>
      <c r="GO34" s="93"/>
      <c r="GP34" s="93"/>
      <c r="GQ34" s="93"/>
      <c r="GR34" s="93"/>
      <c r="GS34" s="93"/>
      <c r="GT34" s="93"/>
      <c r="GU34" s="93"/>
      <c r="GV34" s="93"/>
      <c r="GW34" s="93"/>
      <c r="GX34" s="93"/>
      <c r="GY34" s="93"/>
      <c r="GZ34" s="93"/>
      <c r="HA34" s="93"/>
      <c r="HB34" s="93"/>
      <c r="HC34" s="93"/>
      <c r="HD34" s="93"/>
      <c r="HE34" s="93"/>
      <c r="HF34" s="93"/>
      <c r="HG34" s="93"/>
      <c r="HH34" s="93"/>
      <c r="HI34" s="93"/>
      <c r="HJ34" s="93"/>
      <c r="HK34" s="93"/>
      <c r="HL34" s="93"/>
      <c r="HM34" s="93"/>
      <c r="HN34" s="93"/>
      <c r="HO34" s="93"/>
      <c r="HP34" s="93"/>
      <c r="HQ34" s="93"/>
      <c r="HR34" s="93"/>
      <c r="HS34" s="93"/>
      <c r="HT34" s="93"/>
      <c r="HU34" s="93"/>
      <c r="HV34" s="93"/>
      <c r="HW34" s="93"/>
      <c r="HX34" s="93"/>
      <c r="HY34" s="93"/>
      <c r="HZ34" s="93"/>
      <c r="IA34" s="93"/>
      <c r="IB34" s="93"/>
      <c r="IC34" s="93"/>
      <c r="ID34" s="93"/>
      <c r="IE34" s="93"/>
      <c r="IF34" s="93"/>
      <c r="IG34" s="93"/>
      <c r="IH34" s="93"/>
      <c r="II34" s="93"/>
      <c r="IJ34" s="93"/>
      <c r="IK34" s="93"/>
      <c r="IL34" s="93"/>
      <c r="IM34" s="93"/>
      <c r="IN34" s="93"/>
      <c r="IO34" s="93"/>
    </row>
    <row r="35" spans="1:249" ht="16.5" thickTop="1">
      <c r="A35" s="94"/>
      <c r="B35" s="94"/>
      <c r="C35" s="94"/>
      <c r="D35" s="95"/>
      <c r="E35" s="96"/>
      <c r="F35" s="97"/>
      <c r="G35" s="97"/>
      <c r="H35" s="97"/>
      <c r="I35" s="14"/>
      <c r="J35" s="96"/>
      <c r="K35" s="97"/>
      <c r="L35" s="97"/>
      <c r="M35" s="97"/>
      <c r="N35" s="115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  <c r="AN35" s="96"/>
      <c r="AO35" s="96"/>
      <c r="AP35" s="96"/>
      <c r="AQ35" s="96"/>
      <c r="AR35" s="96"/>
      <c r="AS35" s="96"/>
      <c r="AT35" s="96"/>
      <c r="AU35" s="96"/>
      <c r="AV35" s="96"/>
      <c r="AW35" s="96"/>
      <c r="AX35" s="96"/>
      <c r="AY35" s="96"/>
      <c r="AZ35" s="96"/>
      <c r="BA35" s="96"/>
      <c r="BB35" s="96"/>
      <c r="BC35" s="96"/>
      <c r="BD35" s="96"/>
      <c r="BE35" s="96"/>
      <c r="BF35" s="96"/>
      <c r="BG35" s="96"/>
      <c r="BH35" s="96"/>
      <c r="BI35" s="96"/>
      <c r="BJ35" s="96"/>
      <c r="BK35" s="96"/>
      <c r="BL35" s="96"/>
      <c r="BM35" s="96"/>
      <c r="BN35" s="96"/>
      <c r="BO35" s="96"/>
      <c r="BP35" s="96"/>
      <c r="BQ35" s="96"/>
      <c r="BR35" s="96"/>
      <c r="BS35" s="96"/>
      <c r="BT35" s="96"/>
      <c r="BU35" s="96"/>
      <c r="BV35" s="96"/>
      <c r="BW35" s="96"/>
      <c r="BX35" s="96"/>
      <c r="BY35" s="96"/>
      <c r="BZ35" s="96"/>
      <c r="CA35" s="96"/>
      <c r="CB35" s="96"/>
      <c r="CC35" s="96"/>
      <c r="CD35" s="96"/>
      <c r="CE35" s="96"/>
      <c r="CF35" s="96"/>
      <c r="CG35" s="96"/>
      <c r="CH35" s="96"/>
      <c r="CI35" s="96"/>
      <c r="CJ35" s="96"/>
      <c r="CK35" s="96"/>
      <c r="CL35" s="96"/>
      <c r="CM35" s="96"/>
      <c r="CN35" s="96"/>
      <c r="CO35" s="96"/>
      <c r="CP35" s="96"/>
      <c r="CQ35" s="96"/>
      <c r="CR35" s="96"/>
      <c r="CS35" s="96"/>
      <c r="CT35" s="96"/>
      <c r="CU35" s="96"/>
      <c r="CV35" s="96"/>
      <c r="CW35" s="96"/>
      <c r="CX35" s="96"/>
      <c r="CY35" s="96"/>
      <c r="CZ35" s="96"/>
      <c r="DA35" s="96"/>
      <c r="DB35" s="96"/>
      <c r="DC35" s="96"/>
      <c r="DD35" s="96"/>
      <c r="DE35" s="96"/>
      <c r="DF35" s="96"/>
      <c r="DG35" s="96"/>
      <c r="DH35" s="96"/>
      <c r="DI35" s="96"/>
      <c r="DJ35" s="96"/>
      <c r="DK35" s="96"/>
      <c r="DL35" s="96"/>
      <c r="DM35" s="96"/>
      <c r="DN35" s="96"/>
      <c r="DO35" s="96"/>
      <c r="DP35" s="96"/>
      <c r="DQ35" s="96"/>
      <c r="DR35" s="96"/>
      <c r="DS35" s="96"/>
      <c r="DT35" s="96"/>
      <c r="DU35" s="96"/>
      <c r="DV35" s="96"/>
      <c r="DW35" s="96"/>
      <c r="DX35" s="96"/>
      <c r="DY35" s="96"/>
      <c r="DZ35" s="96"/>
      <c r="EA35" s="96"/>
      <c r="EB35" s="96"/>
      <c r="EC35" s="96"/>
      <c r="ED35" s="96"/>
      <c r="EE35" s="96"/>
      <c r="EF35" s="96"/>
      <c r="EG35" s="96"/>
      <c r="EH35" s="96"/>
      <c r="EI35" s="96"/>
      <c r="EJ35" s="96"/>
      <c r="EK35" s="96"/>
      <c r="EL35" s="96"/>
      <c r="EM35" s="96"/>
      <c r="EN35" s="96"/>
      <c r="EO35" s="96"/>
      <c r="EP35" s="96"/>
      <c r="EQ35" s="96"/>
      <c r="ER35" s="96"/>
      <c r="ES35" s="96"/>
      <c r="ET35" s="96"/>
      <c r="EU35" s="96"/>
      <c r="EV35" s="96"/>
      <c r="EW35" s="96"/>
      <c r="EX35" s="96"/>
      <c r="EY35" s="96"/>
      <c r="EZ35" s="96"/>
      <c r="FA35" s="96"/>
      <c r="FB35" s="96"/>
      <c r="FC35" s="96"/>
      <c r="FD35" s="96"/>
      <c r="FE35" s="96"/>
      <c r="FF35" s="96"/>
      <c r="FG35" s="96"/>
      <c r="FH35" s="96"/>
      <c r="FI35" s="96"/>
      <c r="FJ35" s="96"/>
      <c r="FK35" s="96"/>
      <c r="FL35" s="96"/>
      <c r="FM35" s="96"/>
      <c r="FN35" s="96"/>
      <c r="FO35" s="96"/>
      <c r="FP35" s="96"/>
      <c r="FQ35" s="96"/>
      <c r="FR35" s="96"/>
      <c r="FS35" s="96"/>
      <c r="FT35" s="96"/>
      <c r="FU35" s="96"/>
      <c r="FV35" s="96"/>
      <c r="FW35" s="96"/>
      <c r="FX35" s="96"/>
      <c r="FY35" s="96"/>
      <c r="FZ35" s="96"/>
      <c r="GA35" s="96"/>
      <c r="GB35" s="96"/>
      <c r="GC35" s="96"/>
      <c r="GD35" s="96"/>
      <c r="GE35" s="96"/>
      <c r="GF35" s="96"/>
      <c r="GG35" s="96"/>
      <c r="GH35" s="96"/>
      <c r="GI35" s="96"/>
      <c r="GJ35" s="96"/>
      <c r="GK35" s="96"/>
      <c r="GL35" s="96"/>
      <c r="GM35" s="96"/>
      <c r="GN35" s="96"/>
      <c r="GO35" s="96"/>
      <c r="GP35" s="96"/>
      <c r="GQ35" s="96"/>
      <c r="GR35" s="96"/>
      <c r="GS35" s="96"/>
      <c r="GT35" s="96"/>
      <c r="GU35" s="96"/>
      <c r="GV35" s="96"/>
      <c r="GW35" s="96"/>
      <c r="GX35" s="96"/>
      <c r="GY35" s="96"/>
      <c r="GZ35" s="96"/>
      <c r="HA35" s="96"/>
      <c r="HB35" s="96"/>
      <c r="HC35" s="96"/>
      <c r="HD35" s="96"/>
      <c r="HE35" s="96"/>
      <c r="HF35" s="96"/>
      <c r="HG35" s="96"/>
      <c r="HH35" s="96"/>
      <c r="HI35" s="96"/>
      <c r="HJ35" s="96"/>
      <c r="HK35" s="96"/>
      <c r="HL35" s="96"/>
      <c r="HM35" s="96"/>
      <c r="HN35" s="96"/>
      <c r="HO35" s="96"/>
      <c r="HP35" s="96"/>
      <c r="HQ35" s="96"/>
      <c r="HR35" s="96"/>
      <c r="HS35" s="96"/>
      <c r="HT35" s="96"/>
      <c r="HU35" s="96"/>
      <c r="HV35" s="96"/>
      <c r="HW35" s="96"/>
      <c r="HX35" s="96"/>
      <c r="HY35" s="96"/>
      <c r="HZ35" s="96"/>
      <c r="IA35" s="96"/>
      <c r="IB35" s="96"/>
      <c r="IC35" s="96"/>
      <c r="ID35" s="96"/>
      <c r="IE35" s="96"/>
      <c r="IF35" s="96"/>
      <c r="IG35" s="96"/>
      <c r="IH35" s="96"/>
      <c r="II35" s="96"/>
      <c r="IJ35" s="96"/>
      <c r="IK35" s="96"/>
      <c r="IL35" s="96"/>
      <c r="IM35" s="96"/>
      <c r="IN35" s="96"/>
      <c r="IO35" s="96"/>
    </row>
    <row r="36" spans="1:249" ht="19.5">
      <c r="A36" s="98" t="s">
        <v>5</v>
      </c>
      <c r="B36" s="98"/>
      <c r="C36" s="176"/>
      <c r="D36" s="99"/>
      <c r="E36" s="100" t="str">
        <f>IF(F36&gt;0,1,"")</f>
        <v/>
      </c>
      <c r="F36" s="101"/>
      <c r="G36" s="101"/>
      <c r="H36" s="101"/>
      <c r="I36" s="32"/>
      <c r="J36" s="100" t="str">
        <f>IF(K36&gt;0,1,"")</f>
        <v/>
      </c>
      <c r="K36" s="99"/>
      <c r="L36" s="99"/>
      <c r="M36" s="99"/>
      <c r="N36" s="135"/>
    </row>
    <row r="37" spans="1:249">
      <c r="A37" s="89">
        <v>1</v>
      </c>
      <c r="B37" s="102" t="s">
        <v>118</v>
      </c>
      <c r="C37" s="177">
        <v>1</v>
      </c>
      <c r="D37" s="177">
        <v>101</v>
      </c>
      <c r="E37" s="79">
        <v>1</v>
      </c>
      <c r="F37" s="103">
        <v>393906.43</v>
      </c>
      <c r="G37" s="103">
        <v>196953.21</v>
      </c>
      <c r="H37" s="103">
        <v>147714.91</v>
      </c>
      <c r="I37" s="37" t="s">
        <v>50</v>
      </c>
      <c r="J37" s="79" t="str">
        <f>IF(K37&gt;0,1,"")</f>
        <v/>
      </c>
      <c r="K37" s="99"/>
      <c r="L37" s="99"/>
      <c r="M37" s="99"/>
      <c r="N37" s="135"/>
    </row>
    <row r="38" spans="1:249" ht="47.25">
      <c r="A38" s="89">
        <v>2</v>
      </c>
      <c r="B38" s="104" t="s">
        <v>35</v>
      </c>
      <c r="C38" s="177">
        <v>1</v>
      </c>
      <c r="D38" s="177">
        <v>101</v>
      </c>
      <c r="E38" s="79">
        <v>1</v>
      </c>
      <c r="F38" s="105">
        <v>71418.350000000006</v>
      </c>
      <c r="G38" s="105">
        <v>35709.17</v>
      </c>
      <c r="H38" s="105">
        <v>26781.88</v>
      </c>
      <c r="I38" s="37" t="s">
        <v>49</v>
      </c>
      <c r="J38" s="79">
        <v>1</v>
      </c>
      <c r="K38" s="59">
        <v>70056.807257463937</v>
      </c>
      <c r="L38" s="59">
        <v>35028.400000000001</v>
      </c>
      <c r="M38" s="59">
        <v>26271.3</v>
      </c>
      <c r="N38" s="67" t="s">
        <v>73</v>
      </c>
    </row>
    <row r="39" spans="1:249" s="4" customFormat="1">
      <c r="A39" s="23">
        <v>3</v>
      </c>
      <c r="B39" s="51" t="s">
        <v>65</v>
      </c>
      <c r="C39" s="15">
        <v>3</v>
      </c>
      <c r="D39" s="15">
        <v>101</v>
      </c>
      <c r="E39" s="18">
        <v>1</v>
      </c>
      <c r="F39" s="65">
        <v>369364.08</v>
      </c>
      <c r="G39" s="65">
        <f>152362.68+50787.56</f>
        <v>203150.24</v>
      </c>
      <c r="H39" s="65">
        <v>152362.68</v>
      </c>
      <c r="I39" s="37" t="s">
        <v>78</v>
      </c>
      <c r="J39" s="15"/>
      <c r="L39" s="64"/>
      <c r="M39" s="64"/>
      <c r="N39" s="74"/>
    </row>
    <row r="40" spans="1:249" s="4" customFormat="1" ht="27" customHeight="1">
      <c r="A40" s="23">
        <v>4</v>
      </c>
      <c r="B40" s="51" t="s">
        <v>66</v>
      </c>
      <c r="C40" s="15">
        <v>3</v>
      </c>
      <c r="D40" s="15">
        <v>101</v>
      </c>
      <c r="E40" s="18">
        <v>1</v>
      </c>
      <c r="F40" s="65">
        <v>1990430.35</v>
      </c>
      <c r="G40" s="65">
        <v>1094736.69</v>
      </c>
      <c r="H40" s="65">
        <v>821052.52</v>
      </c>
      <c r="I40" s="259">
        <v>40640</v>
      </c>
      <c r="J40" s="15"/>
      <c r="L40" s="64"/>
      <c r="M40" s="64"/>
      <c r="N40" s="74"/>
    </row>
    <row r="41" spans="1:249" s="4" customFormat="1" ht="21" customHeight="1">
      <c r="A41" s="23">
        <v>5</v>
      </c>
      <c r="B41" s="51" t="s">
        <v>67</v>
      </c>
      <c r="C41" s="15">
        <v>3</v>
      </c>
      <c r="D41" s="15">
        <v>101</v>
      </c>
      <c r="E41" s="18">
        <v>1</v>
      </c>
      <c r="F41" s="65">
        <v>895693.66</v>
      </c>
      <c r="G41" s="65">
        <v>447846.83</v>
      </c>
      <c r="H41" s="65">
        <v>335885.12</v>
      </c>
      <c r="I41" s="37" t="s">
        <v>119</v>
      </c>
      <c r="J41" s="15"/>
      <c r="L41" s="32"/>
      <c r="M41" s="32"/>
      <c r="N41" s="173"/>
    </row>
    <row r="42" spans="1:249" s="4" customFormat="1" ht="20.25" customHeight="1">
      <c r="A42" s="155">
        <v>6</v>
      </c>
      <c r="B42" s="51" t="s">
        <v>111</v>
      </c>
      <c r="C42" s="15">
        <v>6</v>
      </c>
      <c r="D42" s="15">
        <v>101</v>
      </c>
      <c r="E42" s="18">
        <v>1</v>
      </c>
      <c r="F42" s="65">
        <v>114140.4</v>
      </c>
      <c r="G42" s="65">
        <v>57070.2</v>
      </c>
      <c r="H42" s="65">
        <v>42802.65</v>
      </c>
      <c r="I42" s="37" t="s">
        <v>159</v>
      </c>
      <c r="J42" s="18"/>
      <c r="K42" s="32"/>
      <c r="L42" s="32"/>
      <c r="M42" s="32"/>
      <c r="N42" s="173"/>
    </row>
    <row r="43" spans="1:249" s="4" customFormat="1" ht="24" customHeight="1">
      <c r="A43" s="155">
        <v>7</v>
      </c>
      <c r="B43" s="52" t="s">
        <v>187</v>
      </c>
      <c r="C43" s="15">
        <v>6</v>
      </c>
      <c r="D43" s="15">
        <v>101</v>
      </c>
      <c r="E43" s="18">
        <v>1</v>
      </c>
      <c r="F43" s="65">
        <v>34375.54</v>
      </c>
      <c r="G43" s="65">
        <v>17187.77</v>
      </c>
      <c r="H43" s="65">
        <v>12890.83</v>
      </c>
      <c r="I43" s="37" t="s">
        <v>162</v>
      </c>
      <c r="J43" s="18"/>
      <c r="K43" s="32"/>
      <c r="L43" s="32"/>
      <c r="M43" s="32"/>
      <c r="N43" s="173"/>
    </row>
    <row r="44" spans="1:249" s="4" customFormat="1" ht="39.75" customHeight="1">
      <c r="A44" s="153">
        <v>8</v>
      </c>
      <c r="B44" s="52" t="s">
        <v>126</v>
      </c>
      <c r="C44" s="15">
        <v>5</v>
      </c>
      <c r="D44" s="15">
        <v>302</v>
      </c>
      <c r="E44" s="18">
        <v>1</v>
      </c>
      <c r="F44" s="65">
        <v>38266.9</v>
      </c>
      <c r="G44" s="65">
        <v>19133.45</v>
      </c>
      <c r="H44" s="65">
        <v>14350.09</v>
      </c>
      <c r="I44" s="37" t="s">
        <v>185</v>
      </c>
      <c r="J44" s="18"/>
      <c r="K44" s="32"/>
      <c r="L44" s="32"/>
      <c r="M44" s="32"/>
      <c r="N44" s="173"/>
    </row>
    <row r="45" spans="1:249" s="4" customFormat="1" ht="31.5">
      <c r="A45" s="153">
        <v>9</v>
      </c>
      <c r="B45" s="52" t="s">
        <v>133</v>
      </c>
      <c r="C45" s="15">
        <v>5</v>
      </c>
      <c r="D45" s="15">
        <v>302</v>
      </c>
      <c r="E45" s="18">
        <v>1</v>
      </c>
      <c r="F45" s="65">
        <v>127767.67999999999</v>
      </c>
      <c r="G45" s="65">
        <v>63883.839999999997</v>
      </c>
      <c r="H45" s="65">
        <v>47912.88</v>
      </c>
      <c r="I45" s="259">
        <v>40806</v>
      </c>
      <c r="J45" s="18"/>
      <c r="K45" s="32"/>
      <c r="L45" s="32"/>
      <c r="M45" s="32"/>
      <c r="N45" s="173"/>
    </row>
    <row r="46" spans="1:249" s="4" customFormat="1" ht="47.25">
      <c r="A46" s="220">
        <v>10</v>
      </c>
      <c r="B46" s="52" t="s">
        <v>35</v>
      </c>
      <c r="C46" s="15">
        <v>8</v>
      </c>
      <c r="D46" s="15">
        <v>101</v>
      </c>
      <c r="E46" s="18">
        <v>1</v>
      </c>
      <c r="F46" s="65">
        <v>116675.04</v>
      </c>
      <c r="G46" s="65">
        <v>58337.52</v>
      </c>
      <c r="H46" s="65">
        <v>43753.14</v>
      </c>
      <c r="I46" s="37" t="s">
        <v>202</v>
      </c>
      <c r="J46" s="18"/>
      <c r="K46" s="32"/>
      <c r="L46" s="32"/>
      <c r="M46" s="32"/>
      <c r="N46" s="32"/>
    </row>
    <row r="47" spans="1:249" s="4" customFormat="1" ht="31.5">
      <c r="A47" s="220">
        <v>11</v>
      </c>
      <c r="B47" s="52" t="s">
        <v>164</v>
      </c>
      <c r="C47" s="15">
        <v>8</v>
      </c>
      <c r="D47" s="15">
        <v>101</v>
      </c>
      <c r="E47" s="18">
        <v>1</v>
      </c>
      <c r="F47" s="65">
        <v>453152.74</v>
      </c>
      <c r="G47" s="65">
        <v>249234.01</v>
      </c>
      <c r="H47" s="65">
        <v>186925.51</v>
      </c>
      <c r="I47" s="37" t="s">
        <v>195</v>
      </c>
      <c r="J47" s="18"/>
      <c r="K47" s="32"/>
      <c r="L47" s="32"/>
      <c r="M47" s="32"/>
      <c r="N47" s="32"/>
    </row>
    <row r="48" spans="1:249" s="4" customFormat="1">
      <c r="A48" s="220">
        <v>12</v>
      </c>
      <c r="B48" s="52" t="s">
        <v>165</v>
      </c>
      <c r="C48" s="15">
        <v>8</v>
      </c>
      <c r="D48" s="15">
        <v>101</v>
      </c>
      <c r="E48" s="18">
        <v>1</v>
      </c>
      <c r="F48" s="65">
        <v>327875.83</v>
      </c>
      <c r="G48" s="65">
        <v>180331.71</v>
      </c>
      <c r="H48" s="65">
        <v>135248.78</v>
      </c>
      <c r="I48" s="37" t="s">
        <v>201</v>
      </c>
      <c r="J48" s="18"/>
      <c r="K48" s="32"/>
      <c r="L48" s="32"/>
      <c r="M48" s="32"/>
      <c r="N48" s="32"/>
    </row>
    <row r="49" spans="1:249" ht="16.5" thickBot="1">
      <c r="A49" s="292" t="s">
        <v>1</v>
      </c>
      <c r="B49" s="292"/>
      <c r="C49" s="90"/>
      <c r="D49" s="90"/>
      <c r="E49" s="91">
        <f>SUM(E37:E48)</f>
        <v>12</v>
      </c>
      <c r="F49" s="92">
        <f>SUM(F37:F48)</f>
        <v>4933067</v>
      </c>
      <c r="G49" s="92">
        <f>SUM(G37:G48)</f>
        <v>2623574.6399999997</v>
      </c>
      <c r="H49" s="92">
        <f>SUM(H37:H48)</f>
        <v>1967680.9899999998</v>
      </c>
      <c r="I49" s="288">
        <f>COUNTA(I37:I48)</f>
        <v>12</v>
      </c>
      <c r="J49" s="91">
        <f>SUM(J37:J41)</f>
        <v>1</v>
      </c>
      <c r="K49" s="92">
        <f>SUM(K37:K41)</f>
        <v>70056.807257463937</v>
      </c>
      <c r="L49" s="92">
        <f>SUM(L37:L41)</f>
        <v>35028.400000000001</v>
      </c>
      <c r="M49" s="92">
        <f>SUM(M37:M41)</f>
        <v>26271.3</v>
      </c>
      <c r="N49" s="188">
        <f>COUNTA(N37:N41)</f>
        <v>1</v>
      </c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  <c r="AB49" s="93"/>
      <c r="AC49" s="93"/>
      <c r="AD49" s="93"/>
      <c r="AE49" s="93"/>
      <c r="AF49" s="93"/>
      <c r="AG49" s="93"/>
      <c r="AH49" s="93"/>
      <c r="AI49" s="93"/>
      <c r="AJ49" s="93"/>
      <c r="AK49" s="93"/>
      <c r="AL49" s="93"/>
      <c r="AM49" s="93"/>
      <c r="AN49" s="93"/>
      <c r="AO49" s="93"/>
      <c r="AP49" s="93"/>
      <c r="AQ49" s="93"/>
      <c r="AR49" s="93"/>
      <c r="AS49" s="93"/>
      <c r="AT49" s="93"/>
      <c r="AU49" s="93"/>
      <c r="AV49" s="93"/>
      <c r="AW49" s="93"/>
      <c r="AX49" s="93"/>
      <c r="AY49" s="93"/>
      <c r="AZ49" s="93"/>
      <c r="BA49" s="93"/>
      <c r="BB49" s="93"/>
      <c r="BC49" s="93"/>
      <c r="BD49" s="93"/>
      <c r="BE49" s="93"/>
      <c r="BF49" s="93"/>
      <c r="BG49" s="93"/>
      <c r="BH49" s="93"/>
      <c r="BI49" s="93"/>
      <c r="BJ49" s="93"/>
      <c r="BK49" s="93"/>
      <c r="BL49" s="93"/>
      <c r="BM49" s="93"/>
      <c r="BN49" s="93"/>
      <c r="BO49" s="93"/>
      <c r="BP49" s="93"/>
      <c r="BQ49" s="93"/>
      <c r="BR49" s="93"/>
      <c r="BS49" s="93"/>
      <c r="BT49" s="93"/>
      <c r="BU49" s="93"/>
      <c r="BV49" s="93"/>
      <c r="BW49" s="93"/>
      <c r="BX49" s="93"/>
      <c r="BY49" s="93"/>
      <c r="BZ49" s="93"/>
      <c r="CA49" s="93"/>
      <c r="CB49" s="93"/>
      <c r="CC49" s="93"/>
      <c r="CD49" s="93"/>
      <c r="CE49" s="93"/>
      <c r="CF49" s="93"/>
      <c r="CG49" s="93"/>
      <c r="CH49" s="93"/>
      <c r="CI49" s="93"/>
      <c r="CJ49" s="93"/>
      <c r="CK49" s="93"/>
      <c r="CL49" s="93"/>
      <c r="CM49" s="93"/>
      <c r="CN49" s="93"/>
      <c r="CO49" s="93"/>
      <c r="CP49" s="93"/>
      <c r="CQ49" s="93"/>
      <c r="CR49" s="93"/>
      <c r="CS49" s="93"/>
      <c r="CT49" s="93"/>
      <c r="CU49" s="93"/>
      <c r="CV49" s="93"/>
      <c r="CW49" s="93"/>
      <c r="CX49" s="93"/>
      <c r="CY49" s="93"/>
      <c r="CZ49" s="93"/>
      <c r="DA49" s="93"/>
      <c r="DB49" s="93"/>
      <c r="DC49" s="93"/>
      <c r="DD49" s="93"/>
      <c r="DE49" s="93"/>
      <c r="DF49" s="93"/>
      <c r="DG49" s="93"/>
      <c r="DH49" s="93"/>
      <c r="DI49" s="93"/>
      <c r="DJ49" s="93"/>
      <c r="DK49" s="93"/>
      <c r="DL49" s="93"/>
      <c r="DM49" s="93"/>
      <c r="DN49" s="93"/>
      <c r="DO49" s="93"/>
      <c r="DP49" s="93"/>
      <c r="DQ49" s="93"/>
      <c r="DR49" s="93"/>
      <c r="DS49" s="93"/>
      <c r="DT49" s="93"/>
      <c r="DU49" s="93"/>
      <c r="DV49" s="93"/>
      <c r="DW49" s="93"/>
      <c r="DX49" s="93"/>
      <c r="DY49" s="93"/>
      <c r="DZ49" s="93"/>
      <c r="EA49" s="93"/>
      <c r="EB49" s="93"/>
      <c r="EC49" s="93"/>
      <c r="ED49" s="93"/>
      <c r="EE49" s="93"/>
      <c r="EF49" s="93"/>
      <c r="EG49" s="93"/>
      <c r="EH49" s="93"/>
      <c r="EI49" s="93"/>
      <c r="EJ49" s="93"/>
      <c r="EK49" s="93"/>
      <c r="EL49" s="93"/>
      <c r="EM49" s="93"/>
      <c r="EN49" s="93"/>
      <c r="EO49" s="93"/>
      <c r="EP49" s="93"/>
      <c r="EQ49" s="93"/>
      <c r="ER49" s="93"/>
      <c r="ES49" s="93"/>
      <c r="ET49" s="93"/>
      <c r="EU49" s="93"/>
      <c r="EV49" s="93"/>
      <c r="EW49" s="93"/>
      <c r="EX49" s="93"/>
      <c r="EY49" s="93"/>
      <c r="EZ49" s="93"/>
      <c r="FA49" s="93"/>
      <c r="FB49" s="93"/>
      <c r="FC49" s="93"/>
      <c r="FD49" s="93"/>
      <c r="FE49" s="93"/>
      <c r="FF49" s="93"/>
      <c r="FG49" s="93"/>
      <c r="FH49" s="93"/>
      <c r="FI49" s="93"/>
      <c r="FJ49" s="93"/>
      <c r="FK49" s="93"/>
      <c r="FL49" s="93"/>
      <c r="FM49" s="93"/>
      <c r="FN49" s="93"/>
      <c r="FO49" s="93"/>
      <c r="FP49" s="93"/>
      <c r="FQ49" s="93"/>
      <c r="FR49" s="93"/>
      <c r="FS49" s="93"/>
      <c r="FT49" s="93"/>
      <c r="FU49" s="93"/>
      <c r="FV49" s="93"/>
      <c r="FW49" s="93"/>
      <c r="FX49" s="93"/>
      <c r="FY49" s="93"/>
      <c r="FZ49" s="93"/>
      <c r="GA49" s="93"/>
      <c r="GB49" s="93"/>
      <c r="GC49" s="93"/>
      <c r="GD49" s="93"/>
      <c r="GE49" s="93"/>
      <c r="GF49" s="93"/>
      <c r="GG49" s="93"/>
      <c r="GH49" s="93"/>
      <c r="GI49" s="93"/>
      <c r="GJ49" s="93"/>
      <c r="GK49" s="93"/>
      <c r="GL49" s="93"/>
      <c r="GM49" s="93"/>
      <c r="GN49" s="93"/>
      <c r="GO49" s="93"/>
      <c r="GP49" s="93"/>
      <c r="GQ49" s="93"/>
      <c r="GR49" s="93"/>
      <c r="GS49" s="93"/>
      <c r="GT49" s="93"/>
      <c r="GU49" s="93"/>
      <c r="GV49" s="93"/>
      <c r="GW49" s="93"/>
      <c r="GX49" s="93"/>
      <c r="GY49" s="93"/>
      <c r="GZ49" s="93"/>
      <c r="HA49" s="93"/>
      <c r="HB49" s="93"/>
      <c r="HC49" s="93"/>
      <c r="HD49" s="93"/>
      <c r="HE49" s="93"/>
      <c r="HF49" s="93"/>
      <c r="HG49" s="93"/>
      <c r="HH49" s="93"/>
      <c r="HI49" s="93"/>
      <c r="HJ49" s="93"/>
      <c r="HK49" s="93"/>
      <c r="HL49" s="93"/>
      <c r="HM49" s="93"/>
      <c r="HN49" s="93"/>
      <c r="HO49" s="93"/>
      <c r="HP49" s="93"/>
      <c r="HQ49" s="93"/>
      <c r="HR49" s="93"/>
      <c r="HS49" s="93"/>
      <c r="HT49" s="93"/>
      <c r="HU49" s="93"/>
      <c r="HV49" s="93"/>
      <c r="HW49" s="93"/>
      <c r="HX49" s="93"/>
      <c r="HY49" s="93"/>
      <c r="HZ49" s="93"/>
      <c r="IA49" s="93"/>
      <c r="IB49" s="93"/>
      <c r="IC49" s="93"/>
      <c r="ID49" s="93"/>
      <c r="IE49" s="93"/>
      <c r="IF49" s="93"/>
      <c r="IG49" s="93"/>
      <c r="IH49" s="93"/>
      <c r="II49" s="93"/>
      <c r="IJ49" s="93"/>
      <c r="IK49" s="93"/>
      <c r="IL49" s="93"/>
      <c r="IM49" s="93"/>
      <c r="IN49" s="93"/>
      <c r="IO49" s="93"/>
    </row>
    <row r="50" spans="1:249" ht="16.5" thickTop="1">
      <c r="A50" s="94"/>
      <c r="B50" s="94"/>
      <c r="C50" s="94"/>
      <c r="D50" s="107"/>
      <c r="E50" s="96"/>
      <c r="F50" s="108"/>
      <c r="G50" s="108"/>
      <c r="H50" s="108"/>
      <c r="I50" s="14"/>
      <c r="J50" s="96"/>
      <c r="K50" s="108"/>
      <c r="L50" s="108"/>
      <c r="M50" s="108"/>
      <c r="N50" s="115"/>
      <c r="O50" s="96"/>
      <c r="P50" s="96"/>
      <c r="Q50" s="96"/>
      <c r="R50" s="96"/>
      <c r="S50" s="96"/>
      <c r="T50" s="96"/>
      <c r="U50" s="96"/>
      <c r="V50" s="96"/>
      <c r="W50" s="96"/>
      <c r="X50" s="96"/>
      <c r="Y50" s="96"/>
      <c r="Z50" s="96"/>
      <c r="AA50" s="96"/>
      <c r="AB50" s="96"/>
      <c r="AC50" s="96"/>
      <c r="AD50" s="96"/>
      <c r="AE50" s="96"/>
      <c r="AF50" s="96"/>
      <c r="AG50" s="96"/>
      <c r="AH50" s="96"/>
      <c r="AI50" s="96"/>
      <c r="AJ50" s="96"/>
      <c r="AK50" s="96"/>
      <c r="AL50" s="96"/>
      <c r="AM50" s="96"/>
      <c r="AN50" s="96"/>
      <c r="AO50" s="96"/>
      <c r="AP50" s="96"/>
      <c r="AQ50" s="96"/>
      <c r="AR50" s="96"/>
      <c r="AS50" s="96"/>
      <c r="AT50" s="96"/>
      <c r="AU50" s="96"/>
      <c r="AV50" s="96"/>
      <c r="AW50" s="96"/>
      <c r="AX50" s="96"/>
      <c r="AY50" s="96"/>
      <c r="AZ50" s="96"/>
      <c r="BA50" s="96"/>
      <c r="BB50" s="96"/>
      <c r="BC50" s="96"/>
      <c r="BD50" s="96"/>
      <c r="BE50" s="96"/>
      <c r="BF50" s="96"/>
      <c r="BG50" s="96"/>
      <c r="BH50" s="96"/>
      <c r="BI50" s="96"/>
      <c r="BJ50" s="96"/>
      <c r="BK50" s="96"/>
      <c r="BL50" s="96"/>
      <c r="BM50" s="96"/>
      <c r="BN50" s="96"/>
      <c r="BO50" s="96"/>
      <c r="BP50" s="96"/>
      <c r="BQ50" s="96"/>
      <c r="BR50" s="96"/>
      <c r="BS50" s="96"/>
      <c r="BT50" s="96"/>
      <c r="BU50" s="96"/>
      <c r="BV50" s="96"/>
      <c r="BW50" s="96"/>
      <c r="BX50" s="96"/>
      <c r="BY50" s="96"/>
      <c r="BZ50" s="96"/>
      <c r="CA50" s="96"/>
      <c r="CB50" s="96"/>
      <c r="CC50" s="96"/>
      <c r="CD50" s="96"/>
      <c r="CE50" s="96"/>
      <c r="CF50" s="96"/>
      <c r="CG50" s="96"/>
      <c r="CH50" s="96"/>
      <c r="CI50" s="96"/>
      <c r="CJ50" s="96"/>
      <c r="CK50" s="96"/>
      <c r="CL50" s="96"/>
      <c r="CM50" s="96"/>
      <c r="CN50" s="96"/>
      <c r="CO50" s="96"/>
      <c r="CP50" s="96"/>
      <c r="CQ50" s="96"/>
      <c r="CR50" s="96"/>
      <c r="CS50" s="96"/>
      <c r="CT50" s="96"/>
      <c r="CU50" s="96"/>
      <c r="CV50" s="96"/>
      <c r="CW50" s="96"/>
      <c r="CX50" s="96"/>
      <c r="CY50" s="96"/>
      <c r="CZ50" s="96"/>
      <c r="DA50" s="96"/>
      <c r="DB50" s="96"/>
      <c r="DC50" s="96"/>
      <c r="DD50" s="96"/>
      <c r="DE50" s="96"/>
      <c r="DF50" s="96"/>
      <c r="DG50" s="96"/>
      <c r="DH50" s="96"/>
      <c r="DI50" s="96"/>
      <c r="DJ50" s="96"/>
      <c r="DK50" s="96"/>
      <c r="DL50" s="96"/>
      <c r="DM50" s="96"/>
      <c r="DN50" s="96"/>
      <c r="DO50" s="96"/>
      <c r="DP50" s="96"/>
      <c r="DQ50" s="96"/>
      <c r="DR50" s="96"/>
      <c r="DS50" s="96"/>
      <c r="DT50" s="96"/>
      <c r="DU50" s="96"/>
      <c r="DV50" s="96"/>
      <c r="DW50" s="96"/>
      <c r="DX50" s="96"/>
      <c r="DY50" s="96"/>
      <c r="DZ50" s="96"/>
      <c r="EA50" s="96"/>
      <c r="EB50" s="96"/>
      <c r="EC50" s="96"/>
      <c r="ED50" s="96"/>
      <c r="EE50" s="96"/>
      <c r="EF50" s="96"/>
      <c r="EG50" s="96"/>
      <c r="EH50" s="96"/>
      <c r="EI50" s="96"/>
      <c r="EJ50" s="96"/>
      <c r="EK50" s="96"/>
      <c r="EL50" s="96"/>
      <c r="EM50" s="96"/>
      <c r="EN50" s="96"/>
      <c r="EO50" s="96"/>
      <c r="EP50" s="96"/>
      <c r="EQ50" s="96"/>
      <c r="ER50" s="96"/>
      <c r="ES50" s="96"/>
      <c r="ET50" s="96"/>
      <c r="EU50" s="96"/>
      <c r="EV50" s="96"/>
      <c r="EW50" s="96"/>
      <c r="EX50" s="96"/>
      <c r="EY50" s="96"/>
      <c r="EZ50" s="96"/>
      <c r="FA50" s="96"/>
      <c r="FB50" s="96"/>
      <c r="FC50" s="96"/>
      <c r="FD50" s="96"/>
      <c r="FE50" s="96"/>
      <c r="FF50" s="96"/>
      <c r="FG50" s="96"/>
      <c r="FH50" s="96"/>
      <c r="FI50" s="96"/>
      <c r="FJ50" s="96"/>
      <c r="FK50" s="96"/>
      <c r="FL50" s="96"/>
      <c r="FM50" s="96"/>
      <c r="FN50" s="96"/>
      <c r="FO50" s="96"/>
      <c r="FP50" s="96"/>
      <c r="FQ50" s="96"/>
      <c r="FR50" s="96"/>
      <c r="FS50" s="96"/>
      <c r="FT50" s="96"/>
      <c r="FU50" s="96"/>
      <c r="FV50" s="96"/>
      <c r="FW50" s="96"/>
      <c r="FX50" s="96"/>
      <c r="FY50" s="96"/>
      <c r="FZ50" s="96"/>
      <c r="GA50" s="96"/>
      <c r="GB50" s="96"/>
      <c r="GC50" s="96"/>
      <c r="GD50" s="96"/>
      <c r="GE50" s="96"/>
      <c r="GF50" s="96"/>
      <c r="GG50" s="96"/>
      <c r="GH50" s="96"/>
      <c r="GI50" s="96"/>
      <c r="GJ50" s="96"/>
      <c r="GK50" s="96"/>
      <c r="GL50" s="96"/>
      <c r="GM50" s="96"/>
      <c r="GN50" s="96"/>
      <c r="GO50" s="96"/>
      <c r="GP50" s="96"/>
      <c r="GQ50" s="96"/>
      <c r="GR50" s="96"/>
      <c r="GS50" s="96"/>
      <c r="GT50" s="96"/>
      <c r="GU50" s="96"/>
      <c r="GV50" s="96"/>
      <c r="GW50" s="96"/>
      <c r="GX50" s="96"/>
      <c r="GY50" s="96"/>
      <c r="GZ50" s="96"/>
      <c r="HA50" s="96"/>
      <c r="HB50" s="96"/>
      <c r="HC50" s="96"/>
      <c r="HD50" s="96"/>
      <c r="HE50" s="96"/>
      <c r="HF50" s="96"/>
      <c r="HG50" s="96"/>
      <c r="HH50" s="96"/>
      <c r="HI50" s="96"/>
      <c r="HJ50" s="96"/>
      <c r="HK50" s="96"/>
      <c r="HL50" s="96"/>
      <c r="HM50" s="96"/>
      <c r="HN50" s="96"/>
      <c r="HO50" s="96"/>
      <c r="HP50" s="96"/>
      <c r="HQ50" s="96"/>
      <c r="HR50" s="96"/>
      <c r="HS50" s="96"/>
      <c r="HT50" s="96"/>
      <c r="HU50" s="96"/>
      <c r="HV50" s="96"/>
      <c r="HW50" s="96"/>
      <c r="HX50" s="96"/>
      <c r="HY50" s="96"/>
      <c r="HZ50" s="96"/>
      <c r="IA50" s="96"/>
      <c r="IB50" s="96"/>
      <c r="IC50" s="96"/>
      <c r="ID50" s="96"/>
      <c r="IE50" s="96"/>
      <c r="IF50" s="96"/>
      <c r="IG50" s="96"/>
      <c r="IH50" s="96"/>
      <c r="II50" s="96"/>
      <c r="IJ50" s="96"/>
      <c r="IK50" s="96"/>
      <c r="IL50" s="96"/>
      <c r="IM50" s="96"/>
      <c r="IN50" s="96"/>
      <c r="IO50" s="96"/>
    </row>
    <row r="51" spans="1:249" ht="19.5">
      <c r="A51" s="86" t="s">
        <v>6</v>
      </c>
      <c r="B51" s="86"/>
      <c r="C51" s="175"/>
      <c r="D51" s="87"/>
      <c r="F51" s="88"/>
      <c r="G51" s="88"/>
      <c r="H51" s="88"/>
      <c r="I51" s="27"/>
      <c r="K51" s="87"/>
      <c r="L51" s="87"/>
      <c r="M51" s="87"/>
      <c r="N51" s="135"/>
    </row>
    <row r="52" spans="1:249" ht="31.5">
      <c r="A52" s="89">
        <v>1</v>
      </c>
      <c r="B52" s="114" t="s">
        <v>36</v>
      </c>
      <c r="C52" s="135">
        <v>1</v>
      </c>
      <c r="D52" s="135">
        <v>101</v>
      </c>
      <c r="E52" s="79">
        <v>1</v>
      </c>
      <c r="F52" s="109">
        <v>467261.52</v>
      </c>
      <c r="G52" s="109">
        <v>256993.84</v>
      </c>
      <c r="H52" s="109">
        <v>192745.38</v>
      </c>
      <c r="I52" s="39" t="s">
        <v>43</v>
      </c>
      <c r="K52" s="87"/>
      <c r="L52" s="87"/>
      <c r="M52" s="87"/>
      <c r="N52" s="135"/>
    </row>
    <row r="53" spans="1:249" ht="47.25">
      <c r="A53" s="110">
        <v>2</v>
      </c>
      <c r="B53" s="111" t="s">
        <v>69</v>
      </c>
      <c r="C53" s="135">
        <v>2</v>
      </c>
      <c r="D53" s="135">
        <v>101</v>
      </c>
      <c r="E53" s="79">
        <v>1</v>
      </c>
      <c r="F53" s="109">
        <v>140591.44</v>
      </c>
      <c r="G53" s="109">
        <v>77325.289999999994</v>
      </c>
      <c r="H53" s="109">
        <v>57993.97</v>
      </c>
      <c r="I53" s="143" t="s">
        <v>50</v>
      </c>
      <c r="K53" s="87"/>
      <c r="L53" s="87"/>
      <c r="M53" s="87"/>
      <c r="N53" s="135"/>
    </row>
    <row r="54" spans="1:249" s="4" customFormat="1">
      <c r="A54" s="155">
        <v>3</v>
      </c>
      <c r="B54" s="71" t="s">
        <v>102</v>
      </c>
      <c r="C54" s="21">
        <v>6</v>
      </c>
      <c r="D54" s="21">
        <v>101</v>
      </c>
      <c r="E54" s="4">
        <v>1</v>
      </c>
      <c r="F54" s="59">
        <v>623797.71</v>
      </c>
      <c r="G54" s="59">
        <v>311898.85000000003</v>
      </c>
      <c r="H54" s="59">
        <v>233924.14</v>
      </c>
      <c r="I54" s="69" t="s">
        <v>171</v>
      </c>
      <c r="K54" s="27"/>
      <c r="L54" s="27"/>
      <c r="M54" s="27"/>
      <c r="N54" s="174"/>
    </row>
    <row r="55" spans="1:249" s="4" customFormat="1" ht="31.5">
      <c r="A55" s="155">
        <v>4</v>
      </c>
      <c r="B55" s="70" t="s">
        <v>117</v>
      </c>
      <c r="C55" s="21">
        <v>6</v>
      </c>
      <c r="D55" s="21">
        <v>101</v>
      </c>
      <c r="E55" s="4">
        <v>1</v>
      </c>
      <c r="F55" s="59">
        <v>832708.4</v>
      </c>
      <c r="G55" s="59">
        <v>416354.2</v>
      </c>
      <c r="H55" s="59">
        <v>312265.65000000002</v>
      </c>
      <c r="I55" s="69">
        <v>40759</v>
      </c>
      <c r="K55" s="27"/>
      <c r="L55" s="27"/>
      <c r="M55" s="27"/>
      <c r="N55" s="174"/>
    </row>
    <row r="56" spans="1:249" s="4" customFormat="1">
      <c r="A56" s="153">
        <v>5</v>
      </c>
      <c r="B56" s="71" t="s">
        <v>125</v>
      </c>
      <c r="C56" s="21">
        <v>5</v>
      </c>
      <c r="D56" s="21">
        <v>302</v>
      </c>
      <c r="E56" s="4">
        <v>1</v>
      </c>
      <c r="F56" s="59">
        <v>148936.88</v>
      </c>
      <c r="G56" s="59">
        <v>74468.44</v>
      </c>
      <c r="H56" s="59">
        <v>55851.33</v>
      </c>
      <c r="I56" s="69" t="s">
        <v>181</v>
      </c>
      <c r="K56" s="27"/>
      <c r="L56" s="27"/>
      <c r="M56" s="27"/>
      <c r="N56" s="174"/>
    </row>
    <row r="57" spans="1:249" s="4" customFormat="1" ht="31.5">
      <c r="A57" s="220">
        <v>6</v>
      </c>
      <c r="B57" s="70" t="s">
        <v>176</v>
      </c>
      <c r="C57" s="21">
        <v>8</v>
      </c>
      <c r="D57" s="21">
        <v>101</v>
      </c>
      <c r="E57" s="4">
        <v>1</v>
      </c>
      <c r="F57" s="59">
        <v>146087.76</v>
      </c>
      <c r="G57" s="59">
        <v>73043.88</v>
      </c>
      <c r="H57" s="59">
        <v>54782.91</v>
      </c>
      <c r="I57" s="69">
        <v>40882</v>
      </c>
      <c r="K57" s="27"/>
      <c r="L57" s="27"/>
      <c r="M57" s="27"/>
      <c r="N57" s="27"/>
    </row>
    <row r="58" spans="1:249" ht="16.5" thickBot="1">
      <c r="A58" s="292" t="s">
        <v>1</v>
      </c>
      <c r="B58" s="292"/>
      <c r="C58" s="90"/>
      <c r="D58" s="90"/>
      <c r="E58" s="91">
        <f>SUM(E52:E57)</f>
        <v>6</v>
      </c>
      <c r="F58" s="92">
        <f>SUM(F52:F57)</f>
        <v>2359383.71</v>
      </c>
      <c r="G58" s="92">
        <f>SUM(G52:G57)</f>
        <v>1210084.5</v>
      </c>
      <c r="H58" s="92">
        <f>SUM(H52:H57)</f>
        <v>907563.38</v>
      </c>
      <c r="I58" s="28">
        <f>COUNTA(I52:I57)</f>
        <v>6</v>
      </c>
      <c r="J58" s="91">
        <v>0</v>
      </c>
      <c r="K58" s="92">
        <v>0</v>
      </c>
      <c r="L58" s="92">
        <v>0</v>
      </c>
      <c r="M58" s="92">
        <v>0</v>
      </c>
      <c r="N58" s="188">
        <v>0</v>
      </c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  <c r="AB58" s="93"/>
      <c r="AC58" s="93"/>
      <c r="AD58" s="93"/>
      <c r="AE58" s="93"/>
      <c r="AF58" s="93"/>
      <c r="AG58" s="93"/>
      <c r="AH58" s="93"/>
      <c r="AI58" s="93"/>
      <c r="AJ58" s="93"/>
      <c r="AK58" s="93"/>
      <c r="AL58" s="93"/>
      <c r="AM58" s="93"/>
      <c r="AN58" s="93"/>
      <c r="AO58" s="93"/>
      <c r="AP58" s="93"/>
      <c r="AQ58" s="93"/>
      <c r="AR58" s="93"/>
      <c r="AS58" s="93"/>
      <c r="AT58" s="93"/>
      <c r="AU58" s="93"/>
      <c r="AV58" s="93"/>
      <c r="AW58" s="93"/>
      <c r="AX58" s="93"/>
      <c r="AY58" s="93"/>
      <c r="AZ58" s="93"/>
      <c r="BA58" s="93"/>
      <c r="BB58" s="93"/>
      <c r="BC58" s="93"/>
      <c r="BD58" s="93"/>
      <c r="BE58" s="93"/>
      <c r="BF58" s="93"/>
      <c r="BG58" s="93"/>
      <c r="BH58" s="93"/>
      <c r="BI58" s="93"/>
      <c r="BJ58" s="93"/>
      <c r="BK58" s="93"/>
      <c r="BL58" s="93"/>
      <c r="BM58" s="93"/>
      <c r="BN58" s="93"/>
      <c r="BO58" s="93"/>
      <c r="BP58" s="93"/>
      <c r="BQ58" s="93"/>
      <c r="BR58" s="93"/>
      <c r="BS58" s="93"/>
      <c r="BT58" s="93"/>
      <c r="BU58" s="93"/>
      <c r="BV58" s="93"/>
      <c r="BW58" s="93"/>
      <c r="BX58" s="93"/>
      <c r="BY58" s="93"/>
      <c r="BZ58" s="93"/>
      <c r="CA58" s="93"/>
      <c r="CB58" s="93"/>
      <c r="CC58" s="93"/>
      <c r="CD58" s="93"/>
      <c r="CE58" s="93"/>
      <c r="CF58" s="93"/>
      <c r="CG58" s="93"/>
      <c r="CH58" s="93"/>
      <c r="CI58" s="93"/>
      <c r="CJ58" s="93"/>
      <c r="CK58" s="93"/>
      <c r="CL58" s="93"/>
      <c r="CM58" s="93"/>
      <c r="CN58" s="93"/>
      <c r="CO58" s="93"/>
      <c r="CP58" s="93"/>
      <c r="CQ58" s="93"/>
      <c r="CR58" s="93"/>
      <c r="CS58" s="93"/>
      <c r="CT58" s="93"/>
      <c r="CU58" s="93"/>
      <c r="CV58" s="93"/>
      <c r="CW58" s="93"/>
      <c r="CX58" s="93"/>
      <c r="CY58" s="93"/>
      <c r="CZ58" s="93"/>
      <c r="DA58" s="93"/>
      <c r="DB58" s="93"/>
      <c r="DC58" s="93"/>
      <c r="DD58" s="93"/>
      <c r="DE58" s="93"/>
      <c r="DF58" s="93"/>
      <c r="DG58" s="93"/>
      <c r="DH58" s="93"/>
      <c r="DI58" s="93"/>
      <c r="DJ58" s="93"/>
      <c r="DK58" s="93"/>
      <c r="DL58" s="93"/>
      <c r="DM58" s="93"/>
      <c r="DN58" s="93"/>
      <c r="DO58" s="93"/>
      <c r="DP58" s="93"/>
      <c r="DQ58" s="93"/>
      <c r="DR58" s="93"/>
      <c r="DS58" s="93"/>
      <c r="DT58" s="93"/>
      <c r="DU58" s="93"/>
      <c r="DV58" s="93"/>
      <c r="DW58" s="93"/>
      <c r="DX58" s="93"/>
      <c r="DY58" s="93"/>
      <c r="DZ58" s="93"/>
      <c r="EA58" s="93"/>
      <c r="EB58" s="93"/>
      <c r="EC58" s="93"/>
      <c r="ED58" s="93"/>
      <c r="EE58" s="93"/>
      <c r="EF58" s="93"/>
      <c r="EG58" s="93"/>
      <c r="EH58" s="93"/>
      <c r="EI58" s="93"/>
      <c r="EJ58" s="93"/>
      <c r="EK58" s="93"/>
      <c r="EL58" s="93"/>
      <c r="EM58" s="93"/>
      <c r="EN58" s="93"/>
      <c r="EO58" s="93"/>
      <c r="EP58" s="93"/>
      <c r="EQ58" s="93"/>
      <c r="ER58" s="93"/>
      <c r="ES58" s="93"/>
      <c r="ET58" s="93"/>
      <c r="EU58" s="93"/>
      <c r="EV58" s="93"/>
      <c r="EW58" s="93"/>
      <c r="EX58" s="93"/>
      <c r="EY58" s="93"/>
      <c r="EZ58" s="93"/>
      <c r="FA58" s="93"/>
      <c r="FB58" s="93"/>
      <c r="FC58" s="93"/>
      <c r="FD58" s="93"/>
      <c r="FE58" s="93"/>
      <c r="FF58" s="93"/>
      <c r="FG58" s="93"/>
      <c r="FH58" s="93"/>
      <c r="FI58" s="93"/>
      <c r="FJ58" s="93"/>
      <c r="FK58" s="93"/>
      <c r="FL58" s="93"/>
      <c r="FM58" s="93"/>
      <c r="FN58" s="93"/>
      <c r="FO58" s="93"/>
      <c r="FP58" s="93"/>
      <c r="FQ58" s="93"/>
      <c r="FR58" s="93"/>
      <c r="FS58" s="93"/>
      <c r="FT58" s="93"/>
      <c r="FU58" s="93"/>
      <c r="FV58" s="93"/>
      <c r="FW58" s="93"/>
      <c r="FX58" s="93"/>
      <c r="FY58" s="93"/>
      <c r="FZ58" s="93"/>
      <c r="GA58" s="93"/>
      <c r="GB58" s="93"/>
      <c r="GC58" s="93"/>
      <c r="GD58" s="93"/>
      <c r="GE58" s="93"/>
      <c r="GF58" s="93"/>
      <c r="GG58" s="93"/>
      <c r="GH58" s="93"/>
      <c r="GI58" s="93"/>
      <c r="GJ58" s="93"/>
      <c r="GK58" s="93"/>
      <c r="GL58" s="93"/>
      <c r="GM58" s="93"/>
      <c r="GN58" s="93"/>
      <c r="GO58" s="93"/>
      <c r="GP58" s="93"/>
      <c r="GQ58" s="93"/>
      <c r="GR58" s="93"/>
      <c r="GS58" s="93"/>
      <c r="GT58" s="93"/>
      <c r="GU58" s="93"/>
      <c r="GV58" s="93"/>
      <c r="GW58" s="93"/>
      <c r="GX58" s="93"/>
      <c r="GY58" s="93"/>
      <c r="GZ58" s="93"/>
      <c r="HA58" s="93"/>
      <c r="HB58" s="93"/>
      <c r="HC58" s="93"/>
      <c r="HD58" s="93"/>
      <c r="HE58" s="93"/>
      <c r="HF58" s="93"/>
      <c r="HG58" s="93"/>
      <c r="HH58" s="93"/>
      <c r="HI58" s="93"/>
      <c r="HJ58" s="93"/>
      <c r="HK58" s="93"/>
      <c r="HL58" s="93"/>
      <c r="HM58" s="93"/>
      <c r="HN58" s="93"/>
      <c r="HO58" s="93"/>
      <c r="HP58" s="93"/>
      <c r="HQ58" s="93"/>
      <c r="HR58" s="93"/>
      <c r="HS58" s="93"/>
      <c r="HT58" s="93"/>
      <c r="HU58" s="93"/>
      <c r="HV58" s="93"/>
      <c r="HW58" s="93"/>
      <c r="HX58" s="93"/>
      <c r="HY58" s="93"/>
      <c r="HZ58" s="93"/>
      <c r="IA58" s="93"/>
      <c r="IB58" s="93"/>
      <c r="IC58" s="93"/>
      <c r="ID58" s="93"/>
      <c r="IE58" s="93"/>
      <c r="IF58" s="93"/>
      <c r="IG58" s="93"/>
      <c r="IH58" s="93"/>
      <c r="II58" s="93"/>
      <c r="IJ58" s="93"/>
      <c r="IK58" s="93"/>
      <c r="IL58" s="93"/>
      <c r="IM58" s="93"/>
      <c r="IN58" s="93"/>
      <c r="IO58" s="93"/>
    </row>
    <row r="59" spans="1:249" ht="16.5" thickTop="1">
      <c r="A59" s="94"/>
      <c r="B59" s="94"/>
      <c r="C59" s="94"/>
      <c r="D59" s="107"/>
      <c r="E59" s="96"/>
      <c r="F59" s="108"/>
      <c r="G59" s="108"/>
      <c r="H59" s="108"/>
      <c r="I59" s="14"/>
      <c r="J59" s="96"/>
      <c r="K59" s="108"/>
      <c r="L59" s="108"/>
      <c r="M59" s="108"/>
      <c r="N59" s="115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  <c r="AE59" s="96"/>
      <c r="AF59" s="96"/>
      <c r="AG59" s="96"/>
      <c r="AH59" s="96"/>
      <c r="AI59" s="96"/>
      <c r="AJ59" s="96"/>
      <c r="AK59" s="96"/>
      <c r="AL59" s="96"/>
      <c r="AM59" s="96"/>
      <c r="AN59" s="96"/>
      <c r="AO59" s="96"/>
      <c r="AP59" s="96"/>
      <c r="AQ59" s="96"/>
      <c r="AR59" s="96"/>
      <c r="AS59" s="96"/>
      <c r="AT59" s="96"/>
      <c r="AU59" s="96"/>
      <c r="AV59" s="96"/>
      <c r="AW59" s="96"/>
      <c r="AX59" s="96"/>
      <c r="AY59" s="96"/>
      <c r="AZ59" s="96"/>
      <c r="BA59" s="96"/>
      <c r="BB59" s="96"/>
      <c r="BC59" s="96"/>
      <c r="BD59" s="96"/>
      <c r="BE59" s="96"/>
      <c r="BF59" s="96"/>
      <c r="BG59" s="96"/>
      <c r="BH59" s="96"/>
      <c r="BI59" s="96"/>
      <c r="BJ59" s="96"/>
      <c r="BK59" s="96"/>
      <c r="BL59" s="96"/>
      <c r="BM59" s="96"/>
      <c r="BN59" s="96"/>
      <c r="BO59" s="96"/>
      <c r="BP59" s="96"/>
      <c r="BQ59" s="96"/>
      <c r="BR59" s="96"/>
      <c r="BS59" s="96"/>
      <c r="BT59" s="96"/>
      <c r="BU59" s="96"/>
      <c r="BV59" s="96"/>
      <c r="BW59" s="96"/>
      <c r="BX59" s="96"/>
      <c r="BY59" s="96"/>
      <c r="BZ59" s="96"/>
      <c r="CA59" s="96"/>
      <c r="CB59" s="96"/>
      <c r="CC59" s="96"/>
      <c r="CD59" s="96"/>
      <c r="CE59" s="96"/>
      <c r="CF59" s="96"/>
      <c r="CG59" s="96"/>
      <c r="CH59" s="96"/>
      <c r="CI59" s="96"/>
      <c r="CJ59" s="96"/>
      <c r="CK59" s="96"/>
      <c r="CL59" s="96"/>
      <c r="CM59" s="96"/>
      <c r="CN59" s="96"/>
      <c r="CO59" s="96"/>
      <c r="CP59" s="96"/>
      <c r="CQ59" s="96"/>
      <c r="CR59" s="96"/>
      <c r="CS59" s="96"/>
      <c r="CT59" s="96"/>
      <c r="CU59" s="96"/>
      <c r="CV59" s="96"/>
      <c r="CW59" s="96"/>
      <c r="CX59" s="96"/>
      <c r="CY59" s="96"/>
      <c r="CZ59" s="96"/>
      <c r="DA59" s="96"/>
      <c r="DB59" s="96"/>
      <c r="DC59" s="96"/>
      <c r="DD59" s="96"/>
      <c r="DE59" s="96"/>
      <c r="DF59" s="96"/>
      <c r="DG59" s="96"/>
      <c r="DH59" s="96"/>
      <c r="DI59" s="96"/>
      <c r="DJ59" s="96"/>
      <c r="DK59" s="96"/>
      <c r="DL59" s="96"/>
      <c r="DM59" s="96"/>
      <c r="DN59" s="96"/>
      <c r="DO59" s="96"/>
      <c r="DP59" s="96"/>
      <c r="DQ59" s="96"/>
      <c r="DR59" s="96"/>
      <c r="DS59" s="96"/>
      <c r="DT59" s="96"/>
      <c r="DU59" s="96"/>
      <c r="DV59" s="96"/>
      <c r="DW59" s="96"/>
      <c r="DX59" s="96"/>
      <c r="DY59" s="96"/>
      <c r="DZ59" s="96"/>
      <c r="EA59" s="96"/>
      <c r="EB59" s="96"/>
      <c r="EC59" s="96"/>
      <c r="ED59" s="96"/>
      <c r="EE59" s="96"/>
      <c r="EF59" s="96"/>
      <c r="EG59" s="96"/>
      <c r="EH59" s="96"/>
      <c r="EI59" s="96"/>
      <c r="EJ59" s="96"/>
      <c r="EK59" s="96"/>
      <c r="EL59" s="96"/>
      <c r="EM59" s="96"/>
      <c r="EN59" s="96"/>
      <c r="EO59" s="96"/>
      <c r="EP59" s="96"/>
      <c r="EQ59" s="96"/>
      <c r="ER59" s="96"/>
      <c r="ES59" s="96"/>
      <c r="ET59" s="96"/>
      <c r="EU59" s="96"/>
      <c r="EV59" s="96"/>
      <c r="EW59" s="96"/>
      <c r="EX59" s="96"/>
      <c r="EY59" s="96"/>
      <c r="EZ59" s="96"/>
      <c r="FA59" s="96"/>
      <c r="FB59" s="96"/>
      <c r="FC59" s="96"/>
      <c r="FD59" s="96"/>
      <c r="FE59" s="96"/>
      <c r="FF59" s="96"/>
      <c r="FG59" s="96"/>
      <c r="FH59" s="96"/>
      <c r="FI59" s="96"/>
      <c r="FJ59" s="96"/>
      <c r="FK59" s="96"/>
      <c r="FL59" s="96"/>
      <c r="FM59" s="96"/>
      <c r="FN59" s="96"/>
      <c r="FO59" s="96"/>
      <c r="FP59" s="96"/>
      <c r="FQ59" s="96"/>
      <c r="FR59" s="96"/>
      <c r="FS59" s="96"/>
      <c r="FT59" s="96"/>
      <c r="FU59" s="96"/>
      <c r="FV59" s="96"/>
      <c r="FW59" s="96"/>
      <c r="FX59" s="96"/>
      <c r="FY59" s="96"/>
      <c r="FZ59" s="96"/>
      <c r="GA59" s="96"/>
      <c r="GB59" s="96"/>
      <c r="GC59" s="96"/>
      <c r="GD59" s="96"/>
      <c r="GE59" s="96"/>
      <c r="GF59" s="96"/>
      <c r="GG59" s="96"/>
      <c r="GH59" s="96"/>
      <c r="GI59" s="96"/>
      <c r="GJ59" s="96"/>
      <c r="GK59" s="96"/>
      <c r="GL59" s="96"/>
      <c r="GM59" s="96"/>
      <c r="GN59" s="96"/>
      <c r="GO59" s="96"/>
      <c r="GP59" s="96"/>
      <c r="GQ59" s="96"/>
      <c r="GR59" s="96"/>
      <c r="GS59" s="96"/>
      <c r="GT59" s="96"/>
      <c r="GU59" s="96"/>
      <c r="GV59" s="96"/>
      <c r="GW59" s="96"/>
      <c r="GX59" s="96"/>
      <c r="GY59" s="96"/>
      <c r="GZ59" s="96"/>
      <c r="HA59" s="96"/>
      <c r="HB59" s="96"/>
      <c r="HC59" s="96"/>
      <c r="HD59" s="96"/>
      <c r="HE59" s="96"/>
      <c r="HF59" s="96"/>
      <c r="HG59" s="96"/>
      <c r="HH59" s="96"/>
      <c r="HI59" s="96"/>
      <c r="HJ59" s="96"/>
      <c r="HK59" s="96"/>
      <c r="HL59" s="96"/>
      <c r="HM59" s="96"/>
      <c r="HN59" s="96"/>
      <c r="HO59" s="96"/>
      <c r="HP59" s="96"/>
      <c r="HQ59" s="96"/>
      <c r="HR59" s="96"/>
      <c r="HS59" s="96"/>
      <c r="HT59" s="96"/>
      <c r="HU59" s="96"/>
      <c r="HV59" s="96"/>
      <c r="HW59" s="96"/>
      <c r="HX59" s="96"/>
      <c r="HY59" s="96"/>
      <c r="HZ59" s="96"/>
      <c r="IA59" s="96"/>
      <c r="IB59" s="96"/>
      <c r="IC59" s="96"/>
      <c r="ID59" s="96"/>
      <c r="IE59" s="96"/>
      <c r="IF59" s="96"/>
      <c r="IG59" s="96"/>
      <c r="IH59" s="96"/>
      <c r="II59" s="96"/>
      <c r="IJ59" s="96"/>
      <c r="IK59" s="96"/>
      <c r="IL59" s="96"/>
      <c r="IM59" s="96"/>
      <c r="IN59" s="96"/>
      <c r="IO59" s="96"/>
    </row>
    <row r="60" spans="1:249" ht="19.5">
      <c r="A60" s="86" t="s">
        <v>7</v>
      </c>
      <c r="B60" s="86"/>
      <c r="C60" s="175"/>
      <c r="D60" s="87"/>
      <c r="F60" s="88"/>
      <c r="G60" s="88"/>
      <c r="H60" s="88"/>
      <c r="I60" s="27"/>
      <c r="K60" s="87"/>
      <c r="L60" s="87"/>
      <c r="M60" s="87"/>
      <c r="N60" s="135"/>
    </row>
    <row r="61" spans="1:249">
      <c r="A61" s="89">
        <v>1</v>
      </c>
      <c r="B61" s="100" t="s">
        <v>116</v>
      </c>
      <c r="C61" s="135">
        <v>1</v>
      </c>
      <c r="D61" s="135">
        <v>101</v>
      </c>
      <c r="E61" s="112">
        <v>1</v>
      </c>
      <c r="F61" s="109">
        <v>2034374</v>
      </c>
      <c r="G61" s="109">
        <v>1017187</v>
      </c>
      <c r="H61" s="109">
        <v>762890.25</v>
      </c>
      <c r="I61" s="59" t="s">
        <v>43</v>
      </c>
      <c r="J61" s="100" t="str">
        <f>IF(K61&gt;0,1,"")</f>
        <v/>
      </c>
      <c r="K61" s="113"/>
      <c r="L61" s="87"/>
      <c r="M61" s="87"/>
      <c r="N61" s="135"/>
    </row>
    <row r="62" spans="1:249" ht="48.75" customHeight="1">
      <c r="A62" s="89">
        <v>2</v>
      </c>
      <c r="B62" s="114" t="s">
        <v>31</v>
      </c>
      <c r="C62" s="135">
        <v>1</v>
      </c>
      <c r="D62" s="135">
        <v>103</v>
      </c>
      <c r="E62" s="79">
        <v>1</v>
      </c>
      <c r="F62" s="109">
        <v>3030303.04</v>
      </c>
      <c r="G62" s="109">
        <v>1515151.52</v>
      </c>
      <c r="H62" s="109">
        <v>1136363.6399999999</v>
      </c>
      <c r="I62" s="39" t="s">
        <v>45</v>
      </c>
      <c r="J62" s="79">
        <v>1</v>
      </c>
      <c r="K62" s="103">
        <v>2794729.4477132922</v>
      </c>
      <c r="L62" s="103">
        <v>1397364.72</v>
      </c>
      <c r="M62" s="103">
        <v>1048023.54</v>
      </c>
      <c r="N62" s="135" t="s">
        <v>182</v>
      </c>
    </row>
    <row r="63" spans="1:249" s="4" customFormat="1">
      <c r="A63" s="23">
        <v>3</v>
      </c>
      <c r="B63" s="18" t="s">
        <v>63</v>
      </c>
      <c r="C63" s="21">
        <v>3</v>
      </c>
      <c r="D63" s="21">
        <v>101</v>
      </c>
      <c r="E63" s="4">
        <v>1</v>
      </c>
      <c r="F63" s="59">
        <v>91375.77</v>
      </c>
      <c r="G63" s="59">
        <v>50256.68</v>
      </c>
      <c r="H63" s="59">
        <v>37692.51</v>
      </c>
      <c r="I63" s="39" t="s">
        <v>119</v>
      </c>
      <c r="J63" s="18"/>
      <c r="L63" s="53"/>
      <c r="M63" s="27"/>
      <c r="N63" s="174"/>
    </row>
    <row r="64" spans="1:249" s="4" customFormat="1" ht="31.5">
      <c r="A64" s="23">
        <v>4</v>
      </c>
      <c r="B64" s="50" t="s">
        <v>54</v>
      </c>
      <c r="C64" s="21">
        <v>3</v>
      </c>
      <c r="D64" s="21">
        <v>101</v>
      </c>
      <c r="E64" s="4">
        <v>1</v>
      </c>
      <c r="F64" s="59">
        <v>380489.16000000003</v>
      </c>
      <c r="G64" s="59">
        <v>209269.04</v>
      </c>
      <c r="H64" s="59">
        <v>156951.78</v>
      </c>
      <c r="I64" s="39" t="s">
        <v>88</v>
      </c>
      <c r="J64" s="18"/>
      <c r="L64" s="53"/>
      <c r="M64" s="27"/>
      <c r="N64" s="174"/>
    </row>
    <row r="65" spans="1:249" s="4" customFormat="1">
      <c r="A65" s="23">
        <v>5</v>
      </c>
      <c r="B65" s="18" t="s">
        <v>64</v>
      </c>
      <c r="C65" s="21">
        <v>3</v>
      </c>
      <c r="D65" s="21">
        <v>101</v>
      </c>
      <c r="E65" s="4">
        <v>1</v>
      </c>
      <c r="F65" s="59">
        <v>636198.04</v>
      </c>
      <c r="G65" s="59">
        <v>349908.92</v>
      </c>
      <c r="H65" s="59">
        <v>262431.69</v>
      </c>
      <c r="I65" s="39" t="s">
        <v>121</v>
      </c>
      <c r="J65" s="18"/>
      <c r="L65" s="53"/>
      <c r="M65" s="27"/>
      <c r="N65" s="174"/>
    </row>
    <row r="66" spans="1:249" s="4" customFormat="1" ht="31.5">
      <c r="A66" s="155">
        <v>6</v>
      </c>
      <c r="B66" s="50" t="s">
        <v>109</v>
      </c>
      <c r="C66" s="21">
        <v>6</v>
      </c>
      <c r="D66" s="21">
        <v>101</v>
      </c>
      <c r="E66" s="4">
        <v>1</v>
      </c>
      <c r="F66" s="59">
        <v>303883.07</v>
      </c>
      <c r="G66" s="59">
        <v>151941.53</v>
      </c>
      <c r="H66" s="59">
        <v>113956.15</v>
      </c>
      <c r="I66" s="39" t="s">
        <v>171</v>
      </c>
      <c r="K66" s="53"/>
      <c r="L66" s="27"/>
      <c r="M66" s="27"/>
      <c r="N66" s="174"/>
    </row>
    <row r="67" spans="1:249" ht="16.5" thickBot="1">
      <c r="A67" s="292" t="s">
        <v>1</v>
      </c>
      <c r="B67" s="292"/>
      <c r="C67" s="90"/>
      <c r="D67" s="90"/>
      <c r="E67" s="91">
        <f>SUM(E61:E66)</f>
        <v>6</v>
      </c>
      <c r="F67" s="92">
        <f>SUM(F61:F66)</f>
        <v>6476623.0800000001</v>
      </c>
      <c r="G67" s="92">
        <f>SUM(G61:G66)</f>
        <v>3293714.69</v>
      </c>
      <c r="H67" s="92">
        <f>SUM(H61:H66)</f>
        <v>2470286.02</v>
      </c>
      <c r="I67" s="28">
        <f>COUNTA(I61:I66)</f>
        <v>6</v>
      </c>
      <c r="J67" s="91">
        <f>SUM(J61:J66)</f>
        <v>1</v>
      </c>
      <c r="K67" s="92">
        <f>SUM(K61:K66)</f>
        <v>2794729.4477132922</v>
      </c>
      <c r="L67" s="92">
        <f>SUM(L61:L66)</f>
        <v>1397364.72</v>
      </c>
      <c r="M67" s="92">
        <f>SUM(M61:M66)</f>
        <v>1048023.54</v>
      </c>
      <c r="N67" s="188">
        <f>COUNTA(N61:N66)</f>
        <v>1</v>
      </c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  <c r="AB67" s="93"/>
      <c r="AC67" s="93"/>
      <c r="AD67" s="93"/>
      <c r="AE67" s="93"/>
      <c r="AF67" s="93"/>
      <c r="AG67" s="93"/>
      <c r="AH67" s="93"/>
      <c r="AI67" s="93"/>
      <c r="AJ67" s="93"/>
      <c r="AK67" s="93"/>
      <c r="AL67" s="93"/>
      <c r="AM67" s="93"/>
      <c r="AN67" s="93"/>
      <c r="AO67" s="93"/>
      <c r="AP67" s="93"/>
      <c r="AQ67" s="93"/>
      <c r="AR67" s="93"/>
      <c r="AS67" s="93"/>
      <c r="AT67" s="93"/>
      <c r="AU67" s="93"/>
      <c r="AV67" s="93"/>
      <c r="AW67" s="93"/>
      <c r="AX67" s="93"/>
      <c r="AY67" s="93"/>
      <c r="AZ67" s="93"/>
      <c r="BA67" s="93"/>
      <c r="BB67" s="93"/>
      <c r="BC67" s="93"/>
      <c r="BD67" s="93"/>
      <c r="BE67" s="93"/>
      <c r="BF67" s="93"/>
      <c r="BG67" s="93"/>
      <c r="BH67" s="93"/>
      <c r="BI67" s="93"/>
      <c r="BJ67" s="93"/>
      <c r="BK67" s="93"/>
      <c r="BL67" s="93"/>
      <c r="BM67" s="93"/>
      <c r="BN67" s="93"/>
      <c r="BO67" s="93"/>
      <c r="BP67" s="93"/>
      <c r="BQ67" s="93"/>
      <c r="BR67" s="93"/>
      <c r="BS67" s="93"/>
      <c r="BT67" s="93"/>
      <c r="BU67" s="93"/>
      <c r="BV67" s="93"/>
      <c r="BW67" s="93"/>
      <c r="BX67" s="93"/>
      <c r="BY67" s="93"/>
      <c r="BZ67" s="93"/>
      <c r="CA67" s="93"/>
      <c r="CB67" s="93"/>
      <c r="CC67" s="93"/>
      <c r="CD67" s="93"/>
      <c r="CE67" s="93"/>
      <c r="CF67" s="93"/>
      <c r="CG67" s="93"/>
      <c r="CH67" s="93"/>
      <c r="CI67" s="93"/>
      <c r="CJ67" s="93"/>
      <c r="CK67" s="93"/>
      <c r="CL67" s="93"/>
      <c r="CM67" s="93"/>
      <c r="CN67" s="93"/>
      <c r="CO67" s="93"/>
      <c r="CP67" s="93"/>
      <c r="CQ67" s="93"/>
      <c r="CR67" s="93"/>
      <c r="CS67" s="93"/>
      <c r="CT67" s="93"/>
      <c r="CU67" s="93"/>
      <c r="CV67" s="93"/>
      <c r="CW67" s="93"/>
      <c r="CX67" s="93"/>
      <c r="CY67" s="93"/>
      <c r="CZ67" s="93"/>
      <c r="DA67" s="93"/>
      <c r="DB67" s="93"/>
      <c r="DC67" s="93"/>
      <c r="DD67" s="93"/>
      <c r="DE67" s="93"/>
      <c r="DF67" s="93"/>
      <c r="DG67" s="93"/>
      <c r="DH67" s="93"/>
      <c r="DI67" s="93"/>
      <c r="DJ67" s="93"/>
      <c r="DK67" s="93"/>
      <c r="DL67" s="93"/>
      <c r="DM67" s="93"/>
      <c r="DN67" s="93"/>
      <c r="DO67" s="93"/>
      <c r="DP67" s="93"/>
      <c r="DQ67" s="93"/>
      <c r="DR67" s="93"/>
      <c r="DS67" s="93"/>
      <c r="DT67" s="93"/>
      <c r="DU67" s="93"/>
      <c r="DV67" s="93"/>
      <c r="DW67" s="93"/>
      <c r="DX67" s="93"/>
      <c r="DY67" s="93"/>
      <c r="DZ67" s="93"/>
      <c r="EA67" s="93"/>
      <c r="EB67" s="93"/>
      <c r="EC67" s="93"/>
      <c r="ED67" s="93"/>
      <c r="EE67" s="93"/>
      <c r="EF67" s="93"/>
      <c r="EG67" s="93"/>
      <c r="EH67" s="93"/>
      <c r="EI67" s="93"/>
      <c r="EJ67" s="93"/>
      <c r="EK67" s="93"/>
      <c r="EL67" s="93"/>
      <c r="EM67" s="93"/>
      <c r="EN67" s="93"/>
      <c r="EO67" s="93"/>
      <c r="EP67" s="93"/>
      <c r="EQ67" s="93"/>
      <c r="ER67" s="93"/>
      <c r="ES67" s="93"/>
      <c r="ET67" s="93"/>
      <c r="EU67" s="93"/>
      <c r="EV67" s="93"/>
      <c r="EW67" s="93"/>
      <c r="EX67" s="93"/>
      <c r="EY67" s="93"/>
      <c r="EZ67" s="93"/>
      <c r="FA67" s="93"/>
      <c r="FB67" s="93"/>
      <c r="FC67" s="93"/>
      <c r="FD67" s="93"/>
      <c r="FE67" s="93"/>
      <c r="FF67" s="93"/>
      <c r="FG67" s="93"/>
      <c r="FH67" s="93"/>
      <c r="FI67" s="93"/>
      <c r="FJ67" s="93"/>
      <c r="FK67" s="93"/>
      <c r="FL67" s="93"/>
      <c r="FM67" s="93"/>
      <c r="FN67" s="93"/>
      <c r="FO67" s="93"/>
      <c r="FP67" s="93"/>
      <c r="FQ67" s="93"/>
      <c r="FR67" s="93"/>
      <c r="FS67" s="93"/>
      <c r="FT67" s="93"/>
      <c r="FU67" s="93"/>
      <c r="FV67" s="93"/>
      <c r="FW67" s="93"/>
      <c r="FX67" s="93"/>
      <c r="FY67" s="93"/>
      <c r="FZ67" s="93"/>
      <c r="GA67" s="93"/>
      <c r="GB67" s="93"/>
      <c r="GC67" s="93"/>
      <c r="GD67" s="93"/>
      <c r="GE67" s="93"/>
      <c r="GF67" s="93"/>
      <c r="GG67" s="93"/>
      <c r="GH67" s="93"/>
      <c r="GI67" s="93"/>
      <c r="GJ67" s="93"/>
      <c r="GK67" s="93"/>
      <c r="GL67" s="93"/>
      <c r="GM67" s="93"/>
      <c r="GN67" s="93"/>
      <c r="GO67" s="93"/>
      <c r="GP67" s="93"/>
      <c r="GQ67" s="93"/>
      <c r="GR67" s="93"/>
      <c r="GS67" s="93"/>
      <c r="GT67" s="93"/>
      <c r="GU67" s="93"/>
      <c r="GV67" s="93"/>
      <c r="GW67" s="93"/>
      <c r="GX67" s="93"/>
      <c r="GY67" s="93"/>
      <c r="GZ67" s="93"/>
      <c r="HA67" s="93"/>
      <c r="HB67" s="93"/>
      <c r="HC67" s="93"/>
      <c r="HD67" s="93"/>
      <c r="HE67" s="93"/>
      <c r="HF67" s="93"/>
      <c r="HG67" s="93"/>
      <c r="HH67" s="93"/>
      <c r="HI67" s="93"/>
      <c r="HJ67" s="93"/>
      <c r="HK67" s="93"/>
      <c r="HL67" s="93"/>
      <c r="HM67" s="93"/>
      <c r="HN67" s="93"/>
      <c r="HO67" s="93"/>
      <c r="HP67" s="93"/>
      <c r="HQ67" s="93"/>
      <c r="HR67" s="93"/>
      <c r="HS67" s="93"/>
      <c r="HT67" s="93"/>
      <c r="HU67" s="93"/>
      <c r="HV67" s="93"/>
      <c r="HW67" s="93"/>
      <c r="HX67" s="93"/>
      <c r="HY67" s="93"/>
      <c r="HZ67" s="93"/>
      <c r="IA67" s="93"/>
      <c r="IB67" s="93"/>
      <c r="IC67" s="93"/>
      <c r="ID67" s="93"/>
      <c r="IE67" s="93"/>
      <c r="IF67" s="93"/>
      <c r="IG67" s="93"/>
      <c r="IH67" s="93"/>
      <c r="II67" s="93"/>
      <c r="IJ67" s="93"/>
      <c r="IK67" s="93"/>
      <c r="IL67" s="93"/>
      <c r="IM67" s="93"/>
      <c r="IN67" s="93"/>
      <c r="IO67" s="93"/>
    </row>
    <row r="68" spans="1:249" ht="16.5" thickTop="1">
      <c r="A68" s="124"/>
      <c r="B68" s="124"/>
      <c r="C68" s="124"/>
      <c r="D68" s="124"/>
      <c r="E68" s="140"/>
      <c r="F68" s="125"/>
      <c r="G68" s="125"/>
      <c r="H68" s="125"/>
      <c r="I68" s="22"/>
      <c r="J68" s="140"/>
      <c r="K68" s="125"/>
      <c r="L68" s="125"/>
      <c r="M68" s="125"/>
      <c r="N68" s="115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  <c r="AB68" s="93"/>
      <c r="AC68" s="93"/>
      <c r="AD68" s="93"/>
      <c r="AE68" s="93"/>
      <c r="AF68" s="93"/>
      <c r="AG68" s="93"/>
      <c r="AH68" s="93"/>
      <c r="AI68" s="93"/>
      <c r="AJ68" s="93"/>
      <c r="AK68" s="93"/>
      <c r="AL68" s="93"/>
      <c r="AM68" s="93"/>
      <c r="AN68" s="93"/>
      <c r="AO68" s="93"/>
      <c r="AP68" s="93"/>
      <c r="AQ68" s="93"/>
      <c r="AR68" s="93"/>
      <c r="AS68" s="93"/>
      <c r="AT68" s="93"/>
      <c r="AU68" s="93"/>
      <c r="AV68" s="93"/>
      <c r="AW68" s="93"/>
      <c r="AX68" s="93"/>
      <c r="AY68" s="93"/>
      <c r="AZ68" s="93"/>
      <c r="BA68" s="93"/>
      <c r="BB68" s="93"/>
      <c r="BC68" s="93"/>
      <c r="BD68" s="93"/>
      <c r="BE68" s="93"/>
      <c r="BF68" s="93"/>
      <c r="BG68" s="93"/>
      <c r="BH68" s="93"/>
      <c r="BI68" s="93"/>
      <c r="BJ68" s="93"/>
      <c r="BK68" s="93"/>
      <c r="BL68" s="93"/>
      <c r="BM68" s="93"/>
      <c r="BN68" s="93"/>
      <c r="BO68" s="93"/>
      <c r="BP68" s="93"/>
      <c r="BQ68" s="93"/>
      <c r="BR68" s="93"/>
      <c r="BS68" s="93"/>
      <c r="BT68" s="93"/>
      <c r="BU68" s="93"/>
      <c r="BV68" s="93"/>
      <c r="BW68" s="93"/>
      <c r="BX68" s="93"/>
      <c r="BY68" s="93"/>
      <c r="BZ68" s="93"/>
      <c r="CA68" s="93"/>
      <c r="CB68" s="93"/>
      <c r="CC68" s="93"/>
      <c r="CD68" s="93"/>
      <c r="CE68" s="93"/>
      <c r="CF68" s="93"/>
      <c r="CG68" s="93"/>
      <c r="CH68" s="93"/>
      <c r="CI68" s="93"/>
      <c r="CJ68" s="93"/>
      <c r="CK68" s="93"/>
      <c r="CL68" s="93"/>
      <c r="CM68" s="93"/>
      <c r="CN68" s="93"/>
      <c r="CO68" s="93"/>
      <c r="CP68" s="93"/>
      <c r="CQ68" s="93"/>
      <c r="CR68" s="93"/>
      <c r="CS68" s="93"/>
      <c r="CT68" s="93"/>
      <c r="CU68" s="93"/>
      <c r="CV68" s="93"/>
      <c r="CW68" s="93"/>
      <c r="CX68" s="93"/>
      <c r="CY68" s="93"/>
      <c r="CZ68" s="93"/>
      <c r="DA68" s="93"/>
      <c r="DB68" s="93"/>
      <c r="DC68" s="93"/>
      <c r="DD68" s="93"/>
      <c r="DE68" s="93"/>
      <c r="DF68" s="93"/>
      <c r="DG68" s="93"/>
      <c r="DH68" s="93"/>
      <c r="DI68" s="93"/>
      <c r="DJ68" s="93"/>
      <c r="DK68" s="93"/>
      <c r="DL68" s="93"/>
      <c r="DM68" s="93"/>
      <c r="DN68" s="93"/>
      <c r="DO68" s="93"/>
      <c r="DP68" s="93"/>
      <c r="DQ68" s="93"/>
      <c r="DR68" s="93"/>
      <c r="DS68" s="93"/>
      <c r="DT68" s="93"/>
      <c r="DU68" s="93"/>
      <c r="DV68" s="93"/>
      <c r="DW68" s="93"/>
      <c r="DX68" s="93"/>
      <c r="DY68" s="93"/>
      <c r="DZ68" s="93"/>
      <c r="EA68" s="93"/>
      <c r="EB68" s="93"/>
      <c r="EC68" s="93"/>
      <c r="ED68" s="93"/>
      <c r="EE68" s="93"/>
      <c r="EF68" s="93"/>
      <c r="EG68" s="93"/>
      <c r="EH68" s="93"/>
      <c r="EI68" s="93"/>
      <c r="EJ68" s="93"/>
      <c r="EK68" s="93"/>
      <c r="EL68" s="93"/>
      <c r="EM68" s="93"/>
      <c r="EN68" s="93"/>
      <c r="EO68" s="93"/>
      <c r="EP68" s="93"/>
      <c r="EQ68" s="93"/>
      <c r="ER68" s="93"/>
      <c r="ES68" s="93"/>
      <c r="ET68" s="93"/>
      <c r="EU68" s="93"/>
      <c r="EV68" s="93"/>
      <c r="EW68" s="93"/>
      <c r="EX68" s="93"/>
      <c r="EY68" s="93"/>
      <c r="EZ68" s="93"/>
      <c r="FA68" s="93"/>
      <c r="FB68" s="93"/>
      <c r="FC68" s="93"/>
      <c r="FD68" s="93"/>
      <c r="FE68" s="93"/>
      <c r="FF68" s="93"/>
      <c r="FG68" s="93"/>
      <c r="FH68" s="93"/>
      <c r="FI68" s="93"/>
      <c r="FJ68" s="93"/>
      <c r="FK68" s="93"/>
      <c r="FL68" s="93"/>
      <c r="FM68" s="93"/>
      <c r="FN68" s="93"/>
      <c r="FO68" s="93"/>
      <c r="FP68" s="93"/>
      <c r="FQ68" s="93"/>
      <c r="FR68" s="93"/>
      <c r="FS68" s="93"/>
      <c r="FT68" s="93"/>
      <c r="FU68" s="93"/>
      <c r="FV68" s="93"/>
      <c r="FW68" s="93"/>
      <c r="FX68" s="93"/>
      <c r="FY68" s="93"/>
      <c r="FZ68" s="93"/>
      <c r="GA68" s="93"/>
      <c r="GB68" s="93"/>
      <c r="GC68" s="93"/>
      <c r="GD68" s="93"/>
      <c r="GE68" s="93"/>
      <c r="GF68" s="93"/>
      <c r="GG68" s="93"/>
      <c r="GH68" s="93"/>
      <c r="GI68" s="93"/>
      <c r="GJ68" s="93"/>
      <c r="GK68" s="93"/>
      <c r="GL68" s="93"/>
      <c r="GM68" s="93"/>
      <c r="GN68" s="93"/>
      <c r="GO68" s="93"/>
      <c r="GP68" s="93"/>
      <c r="GQ68" s="93"/>
      <c r="GR68" s="93"/>
      <c r="GS68" s="93"/>
      <c r="GT68" s="93"/>
      <c r="GU68" s="93"/>
      <c r="GV68" s="93"/>
      <c r="GW68" s="93"/>
      <c r="GX68" s="93"/>
      <c r="GY68" s="93"/>
      <c r="GZ68" s="93"/>
      <c r="HA68" s="93"/>
      <c r="HB68" s="93"/>
      <c r="HC68" s="93"/>
      <c r="HD68" s="93"/>
      <c r="HE68" s="93"/>
      <c r="HF68" s="93"/>
      <c r="HG68" s="93"/>
      <c r="HH68" s="93"/>
      <c r="HI68" s="93"/>
      <c r="HJ68" s="93"/>
      <c r="HK68" s="93"/>
      <c r="HL68" s="93"/>
      <c r="HM68" s="93"/>
      <c r="HN68" s="93"/>
      <c r="HO68" s="93"/>
      <c r="HP68" s="93"/>
      <c r="HQ68" s="93"/>
      <c r="HR68" s="93"/>
      <c r="HS68" s="93"/>
      <c r="HT68" s="93"/>
      <c r="HU68" s="93"/>
      <c r="HV68" s="93"/>
      <c r="HW68" s="93"/>
      <c r="HX68" s="93"/>
      <c r="HY68" s="93"/>
      <c r="HZ68" s="93"/>
      <c r="IA68" s="93"/>
      <c r="IB68" s="93"/>
      <c r="IC68" s="93"/>
      <c r="ID68" s="93"/>
      <c r="IE68" s="93"/>
      <c r="IF68" s="93"/>
      <c r="IG68" s="93"/>
      <c r="IH68" s="93"/>
      <c r="II68" s="93"/>
      <c r="IJ68" s="93"/>
      <c r="IK68" s="93"/>
      <c r="IL68" s="93"/>
      <c r="IM68" s="93"/>
      <c r="IN68" s="93"/>
      <c r="IO68" s="93"/>
    </row>
    <row r="69" spans="1:249" s="4" customFormat="1">
      <c r="A69" s="15"/>
      <c r="B69" s="18"/>
      <c r="C69" s="21"/>
      <c r="D69" s="18"/>
      <c r="E69" s="18"/>
      <c r="F69" s="38"/>
      <c r="G69" s="38"/>
      <c r="H69" s="38"/>
      <c r="I69" s="36"/>
      <c r="J69" s="27"/>
      <c r="K69" s="18"/>
      <c r="L69" s="27"/>
      <c r="M69" s="27"/>
      <c r="N69" s="174"/>
    </row>
    <row r="70" spans="1:249" s="8" customFormat="1" ht="19.5">
      <c r="A70" s="54" t="s">
        <v>20</v>
      </c>
      <c r="B70" s="54"/>
      <c r="C70" s="174"/>
      <c r="D70" s="27"/>
      <c r="F70" s="38"/>
      <c r="G70" s="38"/>
      <c r="H70" s="38"/>
      <c r="I70" s="27"/>
      <c r="K70" s="27"/>
      <c r="L70" s="27"/>
      <c r="M70" s="27"/>
      <c r="N70" s="174"/>
    </row>
    <row r="71" spans="1:249" s="8" customFormat="1">
      <c r="A71" s="153">
        <v>1</v>
      </c>
      <c r="B71" s="18" t="s">
        <v>124</v>
      </c>
      <c r="C71" s="21">
        <v>5</v>
      </c>
      <c r="D71" s="21">
        <v>302</v>
      </c>
      <c r="E71" s="4">
        <v>1</v>
      </c>
      <c r="F71" s="59">
        <v>148936.88</v>
      </c>
      <c r="G71" s="59">
        <v>74468.44</v>
      </c>
      <c r="H71" s="59">
        <v>55851.33</v>
      </c>
      <c r="I71" s="39" t="s">
        <v>178</v>
      </c>
      <c r="K71" s="18"/>
      <c r="L71" s="27"/>
      <c r="M71" s="27"/>
      <c r="N71" s="174"/>
    </row>
    <row r="72" spans="1:249" s="8" customFormat="1">
      <c r="A72" s="153">
        <v>2</v>
      </c>
      <c r="B72" s="18" t="s">
        <v>128</v>
      </c>
      <c r="C72" s="21">
        <v>5</v>
      </c>
      <c r="D72" s="21">
        <v>302</v>
      </c>
      <c r="E72" s="4">
        <v>1</v>
      </c>
      <c r="F72" s="59">
        <v>148936.88</v>
      </c>
      <c r="G72" s="59">
        <v>74468.44</v>
      </c>
      <c r="H72" s="59">
        <v>55851.33</v>
      </c>
      <c r="I72" s="39" t="s">
        <v>186</v>
      </c>
      <c r="K72" s="18"/>
      <c r="L72" s="27"/>
      <c r="M72" s="27"/>
      <c r="N72" s="174"/>
    </row>
    <row r="73" spans="1:249" s="8" customFormat="1">
      <c r="A73" s="153">
        <v>3</v>
      </c>
      <c r="B73" s="18" t="s">
        <v>130</v>
      </c>
      <c r="C73" s="21">
        <v>5</v>
      </c>
      <c r="D73" s="21">
        <v>302</v>
      </c>
      <c r="E73" s="4">
        <v>1</v>
      </c>
      <c r="F73" s="59">
        <v>148936.88</v>
      </c>
      <c r="G73" s="59">
        <v>74468.44</v>
      </c>
      <c r="H73" s="59">
        <v>55851.33</v>
      </c>
      <c r="I73" s="39" t="s">
        <v>181</v>
      </c>
      <c r="K73" s="18"/>
      <c r="L73" s="27"/>
      <c r="M73" s="27"/>
      <c r="N73" s="174"/>
    </row>
    <row r="74" spans="1:249" s="4" customFormat="1" ht="16.5" thickBot="1">
      <c r="A74" s="291" t="s">
        <v>1</v>
      </c>
      <c r="B74" s="291"/>
      <c r="C74" s="28"/>
      <c r="D74" s="28"/>
      <c r="E74" s="44">
        <f>SUM(E71:E73)</f>
        <v>3</v>
      </c>
      <c r="F74" s="30">
        <f>SUM(F71:F73)</f>
        <v>446810.64</v>
      </c>
      <c r="G74" s="30">
        <f>SUM(G71:G73)</f>
        <v>223405.32</v>
      </c>
      <c r="H74" s="30">
        <f>SUM(H71:H73)</f>
        <v>167553.99</v>
      </c>
      <c r="I74" s="28">
        <f>COUNTA(I71:I73)</f>
        <v>3</v>
      </c>
      <c r="J74" s="44">
        <f>SUM(J71:J73)</f>
        <v>0</v>
      </c>
      <c r="K74" s="30">
        <f>SUM(K71:K73)</f>
        <v>0</v>
      </c>
      <c r="L74" s="30">
        <f>SUM(L71:L73)</f>
        <v>0</v>
      </c>
      <c r="M74" s="30">
        <f>SUM(M71:M73)</f>
        <v>0</v>
      </c>
      <c r="N74" s="284">
        <v>0</v>
      </c>
    </row>
    <row r="75" spans="1:249" ht="16.5" thickTop="1">
      <c r="A75" s="115"/>
      <c r="B75" s="115"/>
      <c r="C75" s="115"/>
      <c r="D75" s="115"/>
      <c r="E75" s="96"/>
      <c r="F75" s="116"/>
      <c r="G75" s="116"/>
      <c r="H75" s="117"/>
      <c r="I75" s="31"/>
      <c r="J75" s="96"/>
      <c r="K75" s="115"/>
      <c r="L75" s="115"/>
      <c r="M75" s="115"/>
      <c r="N75" s="115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  <c r="AF75" s="96"/>
      <c r="AG75" s="96"/>
      <c r="AH75" s="96"/>
      <c r="AI75" s="96"/>
      <c r="AJ75" s="96"/>
      <c r="AK75" s="96"/>
      <c r="AL75" s="96"/>
      <c r="AM75" s="96"/>
      <c r="AN75" s="96"/>
      <c r="AO75" s="96"/>
      <c r="AP75" s="96"/>
      <c r="AQ75" s="96"/>
      <c r="AR75" s="96"/>
      <c r="AS75" s="96"/>
      <c r="AT75" s="96"/>
      <c r="AU75" s="96"/>
      <c r="AV75" s="96"/>
      <c r="AW75" s="96"/>
      <c r="AX75" s="96"/>
      <c r="AY75" s="96"/>
      <c r="AZ75" s="96"/>
      <c r="BA75" s="96"/>
      <c r="BB75" s="96"/>
      <c r="BC75" s="96"/>
      <c r="BD75" s="96"/>
      <c r="BE75" s="96"/>
      <c r="BF75" s="96"/>
      <c r="BG75" s="96"/>
      <c r="BH75" s="96"/>
      <c r="BI75" s="96"/>
      <c r="BJ75" s="96"/>
      <c r="BK75" s="96"/>
      <c r="BL75" s="96"/>
      <c r="BM75" s="96"/>
      <c r="BN75" s="96"/>
      <c r="BO75" s="96"/>
      <c r="BP75" s="96"/>
      <c r="BQ75" s="96"/>
      <c r="BR75" s="96"/>
      <c r="BS75" s="96"/>
      <c r="BT75" s="96"/>
      <c r="BU75" s="96"/>
      <c r="BV75" s="96"/>
      <c r="BW75" s="96"/>
      <c r="BX75" s="96"/>
      <c r="BY75" s="96"/>
      <c r="BZ75" s="96"/>
      <c r="CA75" s="96"/>
      <c r="CB75" s="96"/>
      <c r="CC75" s="96"/>
      <c r="CD75" s="96"/>
      <c r="CE75" s="96"/>
      <c r="CF75" s="96"/>
      <c r="CG75" s="96"/>
      <c r="CH75" s="96"/>
      <c r="CI75" s="96"/>
      <c r="CJ75" s="96"/>
      <c r="CK75" s="96"/>
      <c r="CL75" s="96"/>
      <c r="CM75" s="96"/>
      <c r="CN75" s="96"/>
      <c r="CO75" s="96"/>
      <c r="CP75" s="96"/>
      <c r="CQ75" s="96"/>
      <c r="CR75" s="96"/>
      <c r="CS75" s="96"/>
      <c r="CT75" s="96"/>
      <c r="CU75" s="96"/>
      <c r="CV75" s="96"/>
      <c r="CW75" s="96"/>
      <c r="CX75" s="96"/>
      <c r="CY75" s="96"/>
      <c r="CZ75" s="96"/>
      <c r="DA75" s="96"/>
      <c r="DB75" s="96"/>
      <c r="DC75" s="96"/>
      <c r="DD75" s="96"/>
      <c r="DE75" s="96"/>
      <c r="DF75" s="96"/>
      <c r="DG75" s="96"/>
      <c r="DH75" s="96"/>
      <c r="DI75" s="96"/>
      <c r="DJ75" s="96"/>
      <c r="DK75" s="96"/>
      <c r="DL75" s="96"/>
      <c r="DM75" s="96"/>
      <c r="DN75" s="96"/>
      <c r="DO75" s="96"/>
      <c r="DP75" s="96"/>
      <c r="DQ75" s="96"/>
      <c r="DR75" s="96"/>
      <c r="DS75" s="96"/>
      <c r="DT75" s="96"/>
      <c r="DU75" s="96"/>
      <c r="DV75" s="96"/>
      <c r="DW75" s="96"/>
      <c r="DX75" s="96"/>
      <c r="DY75" s="96"/>
      <c r="DZ75" s="96"/>
      <c r="EA75" s="96"/>
      <c r="EB75" s="96"/>
      <c r="EC75" s="96"/>
      <c r="ED75" s="96"/>
      <c r="EE75" s="96"/>
      <c r="EF75" s="96"/>
      <c r="EG75" s="96"/>
      <c r="EH75" s="96"/>
      <c r="EI75" s="96"/>
      <c r="EJ75" s="96"/>
      <c r="EK75" s="96"/>
      <c r="EL75" s="96"/>
      <c r="EM75" s="96"/>
      <c r="EN75" s="96"/>
      <c r="EO75" s="96"/>
      <c r="EP75" s="96"/>
      <c r="EQ75" s="96"/>
      <c r="ER75" s="96"/>
      <c r="ES75" s="96"/>
      <c r="ET75" s="96"/>
      <c r="EU75" s="96"/>
      <c r="EV75" s="96"/>
      <c r="EW75" s="96"/>
      <c r="EX75" s="96"/>
      <c r="EY75" s="96"/>
      <c r="EZ75" s="96"/>
      <c r="FA75" s="96"/>
      <c r="FB75" s="96"/>
      <c r="FC75" s="96"/>
      <c r="FD75" s="96"/>
      <c r="FE75" s="96"/>
      <c r="FF75" s="96"/>
      <c r="FG75" s="96"/>
      <c r="FH75" s="96"/>
      <c r="FI75" s="96"/>
      <c r="FJ75" s="96"/>
      <c r="FK75" s="96"/>
      <c r="FL75" s="96"/>
      <c r="FM75" s="96"/>
      <c r="FN75" s="96"/>
      <c r="FO75" s="96"/>
      <c r="FP75" s="96"/>
      <c r="FQ75" s="96"/>
      <c r="FR75" s="96"/>
      <c r="FS75" s="96"/>
      <c r="FT75" s="96"/>
      <c r="FU75" s="96"/>
      <c r="FV75" s="96"/>
      <c r="FW75" s="96"/>
      <c r="FX75" s="96"/>
      <c r="FY75" s="96"/>
      <c r="FZ75" s="96"/>
      <c r="GA75" s="96"/>
      <c r="GB75" s="96"/>
      <c r="GC75" s="96"/>
      <c r="GD75" s="96"/>
      <c r="GE75" s="96"/>
      <c r="GF75" s="96"/>
      <c r="GG75" s="96"/>
      <c r="GH75" s="96"/>
      <c r="GI75" s="96"/>
      <c r="GJ75" s="96"/>
      <c r="GK75" s="96"/>
      <c r="GL75" s="96"/>
      <c r="GM75" s="96"/>
      <c r="GN75" s="96"/>
      <c r="GO75" s="96"/>
      <c r="GP75" s="96"/>
      <c r="GQ75" s="96"/>
      <c r="GR75" s="96"/>
      <c r="GS75" s="96"/>
      <c r="GT75" s="96"/>
      <c r="GU75" s="96"/>
      <c r="GV75" s="96"/>
      <c r="GW75" s="96"/>
      <c r="GX75" s="96"/>
      <c r="GY75" s="96"/>
      <c r="GZ75" s="96"/>
      <c r="HA75" s="96"/>
      <c r="HB75" s="96"/>
      <c r="HC75" s="96"/>
      <c r="HD75" s="96"/>
      <c r="HE75" s="96"/>
      <c r="HF75" s="96"/>
      <c r="HG75" s="96"/>
      <c r="HH75" s="96"/>
      <c r="HI75" s="96"/>
      <c r="HJ75" s="96"/>
      <c r="HK75" s="96"/>
      <c r="HL75" s="96"/>
      <c r="HM75" s="96"/>
      <c r="HN75" s="96"/>
      <c r="HO75" s="96"/>
      <c r="HP75" s="96"/>
      <c r="HQ75" s="96"/>
      <c r="HR75" s="96"/>
      <c r="HS75" s="96"/>
      <c r="HT75" s="96"/>
      <c r="HU75" s="96"/>
      <c r="HV75" s="96"/>
      <c r="HW75" s="96"/>
      <c r="HX75" s="96"/>
      <c r="HY75" s="96"/>
      <c r="HZ75" s="96"/>
      <c r="IA75" s="96"/>
      <c r="IB75" s="96"/>
      <c r="IC75" s="96"/>
      <c r="ID75" s="96"/>
      <c r="IE75" s="96"/>
      <c r="IF75" s="96"/>
      <c r="IG75" s="96"/>
      <c r="IH75" s="96"/>
      <c r="II75" s="96"/>
      <c r="IJ75" s="96"/>
      <c r="IK75" s="96"/>
      <c r="IL75" s="96"/>
      <c r="IM75" s="96"/>
      <c r="IN75" s="96"/>
      <c r="IO75" s="96"/>
    </row>
    <row r="76" spans="1:249" ht="19.5">
      <c r="A76" s="86" t="s">
        <v>8</v>
      </c>
      <c r="B76" s="86"/>
      <c r="C76" s="175"/>
      <c r="D76" s="87"/>
      <c r="E76" s="96"/>
      <c r="F76" s="88"/>
      <c r="G76" s="88"/>
      <c r="H76" s="88"/>
      <c r="I76" s="27"/>
      <c r="J76" s="96"/>
      <c r="K76" s="87"/>
      <c r="L76" s="87"/>
      <c r="M76" s="87"/>
      <c r="N76" s="115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  <c r="AF76" s="96"/>
      <c r="AG76" s="96"/>
      <c r="AH76" s="96"/>
      <c r="AI76" s="96"/>
      <c r="AJ76" s="96"/>
      <c r="AK76" s="96"/>
      <c r="AL76" s="96"/>
      <c r="AM76" s="96"/>
      <c r="AN76" s="96"/>
      <c r="AO76" s="96"/>
      <c r="AP76" s="96"/>
      <c r="AQ76" s="96"/>
      <c r="AR76" s="96"/>
      <c r="AS76" s="96"/>
      <c r="AT76" s="96"/>
      <c r="AU76" s="96"/>
      <c r="AV76" s="96"/>
      <c r="AW76" s="96"/>
      <c r="AX76" s="96"/>
      <c r="AY76" s="96"/>
      <c r="AZ76" s="96"/>
      <c r="BA76" s="96"/>
      <c r="BB76" s="96"/>
      <c r="BC76" s="96"/>
      <c r="BD76" s="96"/>
      <c r="BE76" s="96"/>
      <c r="BF76" s="96"/>
      <c r="BG76" s="96"/>
      <c r="BH76" s="96"/>
      <c r="BI76" s="96"/>
      <c r="BJ76" s="96"/>
      <c r="BK76" s="96"/>
      <c r="BL76" s="96"/>
      <c r="BM76" s="96"/>
      <c r="BN76" s="96"/>
      <c r="BO76" s="96"/>
      <c r="BP76" s="96"/>
      <c r="BQ76" s="96"/>
      <c r="BR76" s="96"/>
      <c r="BS76" s="96"/>
      <c r="BT76" s="96"/>
      <c r="BU76" s="96"/>
      <c r="BV76" s="96"/>
      <c r="BW76" s="96"/>
      <c r="BX76" s="96"/>
      <c r="BY76" s="96"/>
      <c r="BZ76" s="96"/>
      <c r="CA76" s="96"/>
      <c r="CB76" s="96"/>
      <c r="CC76" s="96"/>
      <c r="CD76" s="96"/>
      <c r="CE76" s="96"/>
      <c r="CF76" s="96"/>
      <c r="CG76" s="96"/>
      <c r="CH76" s="96"/>
      <c r="CI76" s="96"/>
      <c r="CJ76" s="96"/>
      <c r="CK76" s="96"/>
      <c r="CL76" s="96"/>
      <c r="CM76" s="96"/>
      <c r="CN76" s="96"/>
      <c r="CO76" s="96"/>
      <c r="CP76" s="96"/>
      <c r="CQ76" s="96"/>
      <c r="CR76" s="96"/>
      <c r="CS76" s="96"/>
      <c r="CT76" s="96"/>
      <c r="CU76" s="96"/>
      <c r="CV76" s="96"/>
      <c r="CW76" s="96"/>
      <c r="CX76" s="96"/>
      <c r="CY76" s="96"/>
      <c r="CZ76" s="96"/>
      <c r="DA76" s="96"/>
      <c r="DB76" s="96"/>
      <c r="DC76" s="96"/>
      <c r="DD76" s="96"/>
      <c r="DE76" s="96"/>
      <c r="DF76" s="96"/>
      <c r="DG76" s="96"/>
      <c r="DH76" s="96"/>
      <c r="DI76" s="96"/>
      <c r="DJ76" s="96"/>
      <c r="DK76" s="96"/>
      <c r="DL76" s="96"/>
      <c r="DM76" s="96"/>
      <c r="DN76" s="96"/>
      <c r="DO76" s="96"/>
      <c r="DP76" s="96"/>
      <c r="DQ76" s="96"/>
      <c r="DR76" s="96"/>
      <c r="DS76" s="96"/>
      <c r="DT76" s="96"/>
      <c r="DU76" s="96"/>
      <c r="DV76" s="96"/>
      <c r="DW76" s="96"/>
      <c r="DX76" s="96"/>
      <c r="DY76" s="96"/>
      <c r="DZ76" s="96"/>
      <c r="EA76" s="96"/>
      <c r="EB76" s="96"/>
      <c r="EC76" s="96"/>
      <c r="ED76" s="96"/>
      <c r="EE76" s="96"/>
      <c r="EF76" s="96"/>
      <c r="EG76" s="96"/>
      <c r="EH76" s="96"/>
      <c r="EI76" s="96"/>
      <c r="EJ76" s="96"/>
      <c r="EK76" s="96"/>
      <c r="EL76" s="96"/>
      <c r="EM76" s="96"/>
      <c r="EN76" s="96"/>
      <c r="EO76" s="96"/>
      <c r="EP76" s="96"/>
      <c r="EQ76" s="96"/>
      <c r="ER76" s="96"/>
      <c r="ES76" s="96"/>
      <c r="ET76" s="96"/>
      <c r="EU76" s="96"/>
      <c r="EV76" s="96"/>
      <c r="EW76" s="96"/>
      <c r="EX76" s="96"/>
      <c r="EY76" s="96"/>
      <c r="EZ76" s="96"/>
      <c r="FA76" s="96"/>
      <c r="FB76" s="96"/>
      <c r="FC76" s="96"/>
      <c r="FD76" s="96"/>
      <c r="FE76" s="96"/>
      <c r="FF76" s="96"/>
      <c r="FG76" s="96"/>
      <c r="FH76" s="96"/>
      <c r="FI76" s="96"/>
      <c r="FJ76" s="96"/>
      <c r="FK76" s="96"/>
      <c r="FL76" s="96"/>
      <c r="FM76" s="96"/>
      <c r="FN76" s="96"/>
      <c r="FO76" s="96"/>
      <c r="FP76" s="96"/>
      <c r="FQ76" s="96"/>
      <c r="FR76" s="96"/>
      <c r="FS76" s="96"/>
      <c r="FT76" s="96"/>
      <c r="FU76" s="96"/>
      <c r="FV76" s="96"/>
      <c r="FW76" s="96"/>
      <c r="FX76" s="96"/>
      <c r="FY76" s="96"/>
      <c r="FZ76" s="96"/>
      <c r="GA76" s="96"/>
      <c r="GB76" s="96"/>
      <c r="GC76" s="96"/>
      <c r="GD76" s="96"/>
      <c r="GE76" s="96"/>
      <c r="GF76" s="96"/>
      <c r="GG76" s="96"/>
      <c r="GH76" s="96"/>
      <c r="GI76" s="96"/>
      <c r="GJ76" s="96"/>
      <c r="GK76" s="96"/>
      <c r="GL76" s="96"/>
      <c r="GM76" s="96"/>
      <c r="GN76" s="96"/>
      <c r="GO76" s="96"/>
      <c r="GP76" s="96"/>
      <c r="GQ76" s="96"/>
      <c r="GR76" s="96"/>
      <c r="GS76" s="96"/>
      <c r="GT76" s="96"/>
      <c r="GU76" s="96"/>
      <c r="GV76" s="96"/>
      <c r="GW76" s="96"/>
      <c r="GX76" s="96"/>
      <c r="GY76" s="96"/>
      <c r="GZ76" s="96"/>
      <c r="HA76" s="96"/>
      <c r="HB76" s="96"/>
      <c r="HC76" s="96"/>
      <c r="HD76" s="96"/>
      <c r="HE76" s="96"/>
      <c r="HF76" s="96"/>
      <c r="HG76" s="96"/>
      <c r="HH76" s="96"/>
      <c r="HI76" s="96"/>
      <c r="HJ76" s="96"/>
      <c r="HK76" s="96"/>
      <c r="HL76" s="96"/>
      <c r="HM76" s="96"/>
      <c r="HN76" s="96"/>
      <c r="HO76" s="96"/>
      <c r="HP76" s="96"/>
      <c r="HQ76" s="96"/>
      <c r="HR76" s="96"/>
      <c r="HS76" s="96"/>
      <c r="HT76" s="96"/>
      <c r="HU76" s="96"/>
      <c r="HV76" s="96"/>
      <c r="HW76" s="96"/>
      <c r="HX76" s="96"/>
      <c r="HY76" s="96"/>
      <c r="HZ76" s="96"/>
      <c r="IA76" s="96"/>
      <c r="IB76" s="96"/>
      <c r="IC76" s="96"/>
      <c r="ID76" s="96"/>
      <c r="IE76" s="96"/>
      <c r="IF76" s="96"/>
      <c r="IG76" s="96"/>
      <c r="IH76" s="96"/>
      <c r="II76" s="96"/>
      <c r="IJ76" s="96"/>
      <c r="IK76" s="96"/>
      <c r="IL76" s="96"/>
      <c r="IM76" s="96"/>
      <c r="IN76" s="96"/>
      <c r="IO76" s="96"/>
    </row>
    <row r="77" spans="1:249" ht="31.5">
      <c r="A77" s="89">
        <v>1</v>
      </c>
      <c r="B77" s="265" t="s">
        <v>34</v>
      </c>
      <c r="C77" s="78">
        <v>1</v>
      </c>
      <c r="D77" s="81">
        <v>101</v>
      </c>
      <c r="E77" s="79">
        <v>1</v>
      </c>
      <c r="F77" s="84">
        <v>317666.09999999998</v>
      </c>
      <c r="G77" s="84">
        <v>158833.04999999999</v>
      </c>
      <c r="H77" s="84">
        <v>119124.79</v>
      </c>
      <c r="I77" s="6" t="s">
        <v>47</v>
      </c>
      <c r="J77" s="79">
        <f>IF(K77&gt;0,1,"")</f>
        <v>1</v>
      </c>
      <c r="K77" s="84">
        <v>294809.20410611917</v>
      </c>
      <c r="L77" s="84">
        <v>147404.6</v>
      </c>
      <c r="M77" s="84">
        <v>110553.45</v>
      </c>
      <c r="N77" s="135" t="s">
        <v>198</v>
      </c>
    </row>
    <row r="78" spans="1:249" ht="31.5">
      <c r="A78" s="110">
        <v>2</v>
      </c>
      <c r="B78" s="266" t="s">
        <v>42</v>
      </c>
      <c r="C78" s="78">
        <v>2</v>
      </c>
      <c r="D78" s="81">
        <v>101</v>
      </c>
      <c r="E78" s="79">
        <v>1</v>
      </c>
      <c r="F78" s="106">
        <v>292747.07</v>
      </c>
      <c r="G78" s="118">
        <v>146373.53</v>
      </c>
      <c r="H78" s="84">
        <v>109780.15</v>
      </c>
      <c r="I78" s="144" t="s">
        <v>51</v>
      </c>
      <c r="K78" s="84"/>
      <c r="L78" s="84"/>
      <c r="M78" s="84"/>
      <c r="N78" s="135"/>
    </row>
    <row r="79" spans="1:249" s="4" customFormat="1" ht="31.5">
      <c r="A79" s="23">
        <v>3</v>
      </c>
      <c r="B79" s="62" t="s">
        <v>62</v>
      </c>
      <c r="C79" s="10">
        <v>3</v>
      </c>
      <c r="D79" s="1">
        <v>101</v>
      </c>
      <c r="E79" s="4">
        <v>1</v>
      </c>
      <c r="F79" s="9">
        <v>467613.41</v>
      </c>
      <c r="G79" s="9">
        <v>233806.71</v>
      </c>
      <c r="H79" s="9">
        <v>175355.03</v>
      </c>
      <c r="I79" s="144" t="s">
        <v>78</v>
      </c>
      <c r="J79" s="6"/>
      <c r="L79" s="9"/>
      <c r="M79" s="9"/>
      <c r="N79" s="67"/>
    </row>
    <row r="80" spans="1:249" s="4" customFormat="1">
      <c r="A80" s="155">
        <v>4</v>
      </c>
      <c r="B80" s="72" t="s">
        <v>80</v>
      </c>
      <c r="C80" s="10">
        <v>6</v>
      </c>
      <c r="D80" s="1">
        <v>101</v>
      </c>
      <c r="E80" s="4">
        <v>1</v>
      </c>
      <c r="F80" s="9">
        <v>421897.55</v>
      </c>
      <c r="G80" s="9">
        <v>232043.65</v>
      </c>
      <c r="H80" s="9">
        <v>174032.74</v>
      </c>
      <c r="I80" s="6" t="s">
        <v>154</v>
      </c>
      <c r="K80" s="9"/>
      <c r="L80" s="9"/>
      <c r="M80" s="9"/>
      <c r="N80" s="187"/>
    </row>
    <row r="81" spans="1:249" s="4" customFormat="1">
      <c r="A81" s="155">
        <v>5</v>
      </c>
      <c r="B81" s="72" t="s">
        <v>94</v>
      </c>
      <c r="C81" s="10">
        <v>6</v>
      </c>
      <c r="D81" s="1">
        <v>103</v>
      </c>
      <c r="E81" s="4">
        <v>1</v>
      </c>
      <c r="F81" s="9">
        <v>573330.84</v>
      </c>
      <c r="G81" s="9">
        <v>286665.42</v>
      </c>
      <c r="H81" s="9">
        <v>214999.07</v>
      </c>
      <c r="I81" s="6" t="s">
        <v>161</v>
      </c>
      <c r="K81" s="9"/>
      <c r="L81" s="9"/>
      <c r="M81" s="9"/>
      <c r="N81" s="187"/>
    </row>
    <row r="82" spans="1:249" ht="16.5" thickBot="1">
      <c r="A82" s="292" t="s">
        <v>1</v>
      </c>
      <c r="B82" s="292"/>
      <c r="C82" s="90"/>
      <c r="D82" s="90"/>
      <c r="E82" s="91">
        <f>SUM(E77:E81)</f>
        <v>5</v>
      </c>
      <c r="F82" s="92">
        <f>SUM(F77:F81)</f>
        <v>2073254.9699999997</v>
      </c>
      <c r="G82" s="92">
        <f>SUM(G77:G81)</f>
        <v>1057722.3599999999</v>
      </c>
      <c r="H82" s="92">
        <f>SUM(H77:H81)</f>
        <v>793291.78</v>
      </c>
      <c r="I82" s="289">
        <f>COUNTA(I77:I81)</f>
        <v>5</v>
      </c>
      <c r="J82" s="91">
        <f>SUM(J77)</f>
        <v>1</v>
      </c>
      <c r="K82" s="92">
        <f>SUM(K77:K81)</f>
        <v>294809.20410611917</v>
      </c>
      <c r="L82" s="92">
        <f>SUM(L77:L81)</f>
        <v>147404.6</v>
      </c>
      <c r="M82" s="92">
        <f>SUM(M77:M81)</f>
        <v>110553.45</v>
      </c>
      <c r="N82" s="188">
        <f>COUNTA(N77:N81)</f>
        <v>1</v>
      </c>
    </row>
    <row r="83" spans="1:249" ht="16.5" thickTop="1">
      <c r="A83" s="124"/>
      <c r="B83" s="124"/>
      <c r="C83" s="124"/>
      <c r="D83" s="124"/>
      <c r="E83" s="140"/>
      <c r="F83" s="125"/>
      <c r="G83" s="125"/>
      <c r="H83" s="125"/>
      <c r="J83" s="140"/>
      <c r="K83" s="125"/>
      <c r="L83" s="125"/>
      <c r="M83" s="125"/>
      <c r="N83" s="135"/>
    </row>
    <row r="84" spans="1:249">
      <c r="A84" s="119"/>
      <c r="B84" s="119"/>
      <c r="C84" s="119"/>
      <c r="D84" s="115"/>
      <c r="E84" s="100"/>
      <c r="F84" s="117"/>
      <c r="G84" s="117"/>
      <c r="H84" s="117"/>
      <c r="I84" s="27"/>
      <c r="J84" s="100"/>
      <c r="K84" s="117"/>
      <c r="L84" s="117"/>
      <c r="M84" s="117"/>
      <c r="N84" s="135"/>
      <c r="O84" s="100"/>
      <c r="P84" s="100"/>
      <c r="Q84" s="100"/>
      <c r="R84" s="100"/>
      <c r="S84" s="100"/>
      <c r="T84" s="100"/>
      <c r="U84" s="100"/>
      <c r="V84" s="100"/>
      <c r="W84" s="100"/>
      <c r="X84" s="100"/>
      <c r="Y84" s="100"/>
      <c r="Z84" s="100"/>
      <c r="AA84" s="100"/>
      <c r="AB84" s="100"/>
      <c r="AC84" s="100"/>
      <c r="AD84" s="100"/>
      <c r="AE84" s="100"/>
      <c r="AF84" s="100"/>
      <c r="AG84" s="100"/>
      <c r="AH84" s="100"/>
      <c r="AI84" s="100"/>
      <c r="AJ84" s="100"/>
      <c r="AK84" s="100"/>
      <c r="AL84" s="100"/>
      <c r="AM84" s="100"/>
      <c r="AN84" s="100"/>
      <c r="AO84" s="100"/>
      <c r="AP84" s="100"/>
      <c r="AQ84" s="100"/>
      <c r="AR84" s="100"/>
      <c r="AS84" s="100"/>
      <c r="AT84" s="100"/>
      <c r="AU84" s="100"/>
      <c r="AV84" s="100"/>
      <c r="AW84" s="100"/>
      <c r="AX84" s="100"/>
      <c r="AY84" s="100"/>
      <c r="AZ84" s="100"/>
      <c r="BA84" s="100"/>
      <c r="BB84" s="100"/>
      <c r="BC84" s="100"/>
      <c r="BD84" s="100"/>
      <c r="BE84" s="100"/>
      <c r="BF84" s="100"/>
      <c r="BG84" s="100"/>
      <c r="BH84" s="100"/>
      <c r="BI84" s="100"/>
      <c r="BJ84" s="100"/>
      <c r="BK84" s="100"/>
      <c r="BL84" s="100"/>
      <c r="BM84" s="100"/>
      <c r="BN84" s="100"/>
      <c r="BO84" s="100"/>
      <c r="BP84" s="100"/>
      <c r="BQ84" s="100"/>
      <c r="BR84" s="100"/>
      <c r="BS84" s="100"/>
      <c r="BT84" s="100"/>
      <c r="BU84" s="100"/>
      <c r="BV84" s="100"/>
      <c r="BW84" s="100"/>
      <c r="BX84" s="100"/>
      <c r="BY84" s="100"/>
      <c r="BZ84" s="100"/>
      <c r="CA84" s="100"/>
      <c r="CB84" s="100"/>
      <c r="CC84" s="100"/>
      <c r="CD84" s="100"/>
      <c r="CE84" s="100"/>
      <c r="CF84" s="100"/>
      <c r="CG84" s="100"/>
      <c r="CH84" s="100"/>
      <c r="CI84" s="100"/>
      <c r="CJ84" s="100"/>
      <c r="CK84" s="100"/>
      <c r="CL84" s="100"/>
      <c r="CM84" s="100"/>
      <c r="CN84" s="100"/>
      <c r="CO84" s="100"/>
      <c r="CP84" s="100"/>
      <c r="CQ84" s="100"/>
      <c r="CR84" s="100"/>
      <c r="CS84" s="100"/>
      <c r="CT84" s="100"/>
      <c r="CU84" s="100"/>
      <c r="CV84" s="100"/>
      <c r="CW84" s="100"/>
      <c r="CX84" s="100"/>
      <c r="CY84" s="100"/>
      <c r="CZ84" s="100"/>
      <c r="DA84" s="100"/>
      <c r="DB84" s="100"/>
      <c r="DC84" s="100"/>
      <c r="DD84" s="100"/>
      <c r="DE84" s="100"/>
      <c r="DF84" s="100"/>
      <c r="DG84" s="100"/>
      <c r="DH84" s="100"/>
      <c r="DI84" s="100"/>
      <c r="DJ84" s="100"/>
      <c r="DK84" s="100"/>
      <c r="DL84" s="100"/>
      <c r="DM84" s="100"/>
      <c r="DN84" s="100"/>
      <c r="DO84" s="100"/>
      <c r="DP84" s="100"/>
      <c r="DQ84" s="100"/>
      <c r="DR84" s="100"/>
      <c r="DS84" s="100"/>
      <c r="DT84" s="100"/>
      <c r="DU84" s="100"/>
      <c r="DV84" s="100"/>
      <c r="DW84" s="100"/>
      <c r="DX84" s="100"/>
      <c r="DY84" s="100"/>
      <c r="DZ84" s="100"/>
      <c r="EA84" s="100"/>
      <c r="EB84" s="100"/>
      <c r="EC84" s="100"/>
      <c r="ED84" s="100"/>
      <c r="EE84" s="100"/>
      <c r="EF84" s="100"/>
      <c r="EG84" s="100"/>
      <c r="EH84" s="100"/>
      <c r="EI84" s="100"/>
      <c r="EJ84" s="100"/>
      <c r="EK84" s="100"/>
      <c r="EL84" s="100"/>
      <c r="EM84" s="100"/>
      <c r="EN84" s="100"/>
      <c r="EO84" s="100"/>
      <c r="EP84" s="100"/>
      <c r="EQ84" s="100"/>
      <c r="ER84" s="100"/>
      <c r="ES84" s="100"/>
      <c r="ET84" s="100"/>
      <c r="EU84" s="100"/>
      <c r="EV84" s="100"/>
      <c r="EW84" s="100"/>
      <c r="EX84" s="100"/>
      <c r="EY84" s="100"/>
      <c r="EZ84" s="100"/>
      <c r="FA84" s="100"/>
      <c r="FB84" s="100"/>
      <c r="FC84" s="100"/>
      <c r="FD84" s="100"/>
      <c r="FE84" s="100"/>
      <c r="FF84" s="100"/>
      <c r="FG84" s="100"/>
      <c r="FH84" s="100"/>
      <c r="FI84" s="100"/>
      <c r="FJ84" s="100"/>
      <c r="FK84" s="100"/>
      <c r="FL84" s="100"/>
      <c r="FM84" s="100"/>
      <c r="FN84" s="100"/>
      <c r="FO84" s="100"/>
      <c r="FP84" s="100"/>
      <c r="FQ84" s="100"/>
      <c r="FR84" s="100"/>
      <c r="FS84" s="100"/>
      <c r="FT84" s="100"/>
      <c r="FU84" s="100"/>
      <c r="FV84" s="100"/>
      <c r="FW84" s="100"/>
      <c r="FX84" s="100"/>
      <c r="FY84" s="100"/>
      <c r="FZ84" s="100"/>
      <c r="GA84" s="100"/>
      <c r="GB84" s="100"/>
      <c r="GC84" s="100"/>
      <c r="GD84" s="100"/>
      <c r="GE84" s="100"/>
      <c r="GF84" s="100"/>
      <c r="GG84" s="100"/>
      <c r="GH84" s="100"/>
      <c r="GI84" s="100"/>
      <c r="GJ84" s="100"/>
      <c r="GK84" s="100"/>
      <c r="GL84" s="100"/>
      <c r="GM84" s="100"/>
      <c r="GN84" s="100"/>
      <c r="GO84" s="100"/>
      <c r="GP84" s="100"/>
      <c r="GQ84" s="100"/>
      <c r="GR84" s="100"/>
      <c r="GS84" s="100"/>
      <c r="GT84" s="100"/>
      <c r="GU84" s="100"/>
      <c r="GV84" s="100"/>
      <c r="GW84" s="100"/>
      <c r="GX84" s="100"/>
      <c r="GY84" s="100"/>
      <c r="GZ84" s="100"/>
      <c r="HA84" s="100"/>
      <c r="HB84" s="100"/>
      <c r="HC84" s="100"/>
      <c r="HD84" s="100"/>
      <c r="HE84" s="100"/>
      <c r="HF84" s="100"/>
      <c r="HG84" s="100"/>
      <c r="HH84" s="100"/>
      <c r="HI84" s="100"/>
      <c r="HJ84" s="100"/>
      <c r="HK84" s="100"/>
      <c r="HL84" s="100"/>
      <c r="HM84" s="100"/>
      <c r="HN84" s="100"/>
      <c r="HO84" s="100"/>
      <c r="HP84" s="100"/>
      <c r="HQ84" s="100"/>
      <c r="HR84" s="100"/>
      <c r="HS84" s="100"/>
      <c r="HT84" s="100"/>
      <c r="HU84" s="100"/>
      <c r="HV84" s="100"/>
      <c r="HW84" s="100"/>
      <c r="HX84" s="100"/>
      <c r="HY84" s="100"/>
      <c r="HZ84" s="100"/>
      <c r="IA84" s="100"/>
      <c r="IB84" s="100"/>
      <c r="IC84" s="100"/>
      <c r="ID84" s="100"/>
      <c r="IE84" s="100"/>
      <c r="IF84" s="100"/>
      <c r="IG84" s="100"/>
      <c r="IH84" s="100"/>
      <c r="II84" s="100"/>
      <c r="IJ84" s="100"/>
      <c r="IK84" s="100"/>
      <c r="IL84" s="100"/>
      <c r="IM84" s="100"/>
      <c r="IN84" s="100"/>
      <c r="IO84" s="100"/>
    </row>
    <row r="85" spans="1:249" ht="19.5">
      <c r="A85" s="86" t="s">
        <v>9</v>
      </c>
      <c r="B85" s="86"/>
      <c r="C85" s="175"/>
      <c r="D85" s="87"/>
      <c r="E85" s="100"/>
      <c r="F85" s="88"/>
      <c r="G85" s="88"/>
      <c r="H85" s="88"/>
      <c r="I85" s="27"/>
      <c r="J85" s="100"/>
      <c r="K85" s="87"/>
      <c r="L85" s="87"/>
      <c r="M85" s="87"/>
      <c r="N85" s="135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0"/>
      <c r="Z85" s="100"/>
      <c r="AA85" s="100"/>
      <c r="AB85" s="100"/>
      <c r="AC85" s="100"/>
      <c r="AD85" s="100"/>
      <c r="AE85" s="100"/>
      <c r="AF85" s="100"/>
      <c r="AG85" s="100"/>
      <c r="AH85" s="100"/>
      <c r="AI85" s="100"/>
      <c r="AJ85" s="100"/>
      <c r="AK85" s="100"/>
      <c r="AL85" s="100"/>
      <c r="AM85" s="100"/>
      <c r="AN85" s="100"/>
      <c r="AO85" s="100"/>
      <c r="AP85" s="100"/>
      <c r="AQ85" s="100"/>
      <c r="AR85" s="100"/>
      <c r="AS85" s="100"/>
      <c r="AT85" s="100"/>
      <c r="AU85" s="100"/>
      <c r="AV85" s="100"/>
      <c r="AW85" s="100"/>
      <c r="AX85" s="100"/>
      <c r="AY85" s="100"/>
      <c r="AZ85" s="100"/>
      <c r="BA85" s="100"/>
      <c r="BB85" s="100"/>
      <c r="BC85" s="100"/>
      <c r="BD85" s="100"/>
      <c r="BE85" s="100"/>
      <c r="BF85" s="100"/>
      <c r="BG85" s="100"/>
      <c r="BH85" s="100"/>
      <c r="BI85" s="100"/>
      <c r="BJ85" s="100"/>
      <c r="BK85" s="100"/>
      <c r="BL85" s="100"/>
      <c r="BM85" s="100"/>
      <c r="BN85" s="100"/>
      <c r="BO85" s="100"/>
      <c r="BP85" s="100"/>
      <c r="BQ85" s="100"/>
      <c r="BR85" s="100"/>
      <c r="BS85" s="100"/>
      <c r="BT85" s="100"/>
      <c r="BU85" s="100"/>
      <c r="BV85" s="100"/>
      <c r="BW85" s="100"/>
      <c r="BX85" s="100"/>
      <c r="BY85" s="100"/>
      <c r="BZ85" s="100"/>
      <c r="CA85" s="100"/>
      <c r="CB85" s="100"/>
      <c r="CC85" s="100"/>
      <c r="CD85" s="100"/>
      <c r="CE85" s="100"/>
      <c r="CF85" s="100"/>
      <c r="CG85" s="100"/>
      <c r="CH85" s="100"/>
      <c r="CI85" s="100"/>
      <c r="CJ85" s="100"/>
      <c r="CK85" s="100"/>
      <c r="CL85" s="100"/>
      <c r="CM85" s="100"/>
      <c r="CN85" s="100"/>
      <c r="CO85" s="100"/>
      <c r="CP85" s="100"/>
      <c r="CQ85" s="100"/>
      <c r="CR85" s="100"/>
      <c r="CS85" s="100"/>
      <c r="CT85" s="100"/>
      <c r="CU85" s="100"/>
      <c r="CV85" s="100"/>
      <c r="CW85" s="100"/>
      <c r="CX85" s="100"/>
      <c r="CY85" s="100"/>
      <c r="CZ85" s="100"/>
      <c r="DA85" s="100"/>
      <c r="DB85" s="100"/>
      <c r="DC85" s="100"/>
      <c r="DD85" s="100"/>
      <c r="DE85" s="100"/>
      <c r="DF85" s="100"/>
      <c r="DG85" s="100"/>
      <c r="DH85" s="100"/>
      <c r="DI85" s="100"/>
      <c r="DJ85" s="100"/>
      <c r="DK85" s="100"/>
      <c r="DL85" s="100"/>
      <c r="DM85" s="100"/>
      <c r="DN85" s="100"/>
      <c r="DO85" s="100"/>
      <c r="DP85" s="100"/>
      <c r="DQ85" s="100"/>
      <c r="DR85" s="100"/>
      <c r="DS85" s="100"/>
      <c r="DT85" s="100"/>
      <c r="DU85" s="100"/>
      <c r="DV85" s="100"/>
      <c r="DW85" s="100"/>
      <c r="DX85" s="100"/>
      <c r="DY85" s="100"/>
      <c r="DZ85" s="100"/>
      <c r="EA85" s="100"/>
      <c r="EB85" s="100"/>
      <c r="EC85" s="100"/>
      <c r="ED85" s="100"/>
      <c r="EE85" s="100"/>
      <c r="EF85" s="100"/>
      <c r="EG85" s="100"/>
      <c r="EH85" s="100"/>
      <c r="EI85" s="100"/>
      <c r="EJ85" s="100"/>
      <c r="EK85" s="100"/>
      <c r="EL85" s="100"/>
      <c r="EM85" s="100"/>
      <c r="EN85" s="100"/>
      <c r="EO85" s="100"/>
      <c r="EP85" s="100"/>
      <c r="EQ85" s="100"/>
      <c r="ER85" s="100"/>
      <c r="ES85" s="100"/>
      <c r="ET85" s="100"/>
      <c r="EU85" s="100"/>
      <c r="EV85" s="100"/>
      <c r="EW85" s="100"/>
      <c r="EX85" s="100"/>
      <c r="EY85" s="100"/>
      <c r="EZ85" s="100"/>
      <c r="FA85" s="100"/>
      <c r="FB85" s="100"/>
      <c r="FC85" s="100"/>
      <c r="FD85" s="100"/>
      <c r="FE85" s="100"/>
      <c r="FF85" s="100"/>
      <c r="FG85" s="100"/>
      <c r="FH85" s="100"/>
      <c r="FI85" s="100"/>
      <c r="FJ85" s="100"/>
      <c r="FK85" s="100"/>
      <c r="FL85" s="100"/>
      <c r="FM85" s="100"/>
      <c r="FN85" s="100"/>
      <c r="FO85" s="100"/>
      <c r="FP85" s="100"/>
      <c r="FQ85" s="100"/>
      <c r="FR85" s="100"/>
      <c r="FS85" s="100"/>
      <c r="FT85" s="100"/>
      <c r="FU85" s="100"/>
      <c r="FV85" s="100"/>
      <c r="FW85" s="100"/>
      <c r="FX85" s="100"/>
      <c r="FY85" s="100"/>
      <c r="FZ85" s="100"/>
      <c r="GA85" s="100"/>
      <c r="GB85" s="100"/>
      <c r="GC85" s="100"/>
      <c r="GD85" s="100"/>
      <c r="GE85" s="100"/>
      <c r="GF85" s="100"/>
      <c r="GG85" s="100"/>
      <c r="GH85" s="100"/>
      <c r="GI85" s="100"/>
      <c r="GJ85" s="100"/>
      <c r="GK85" s="100"/>
      <c r="GL85" s="100"/>
      <c r="GM85" s="100"/>
      <c r="GN85" s="100"/>
      <c r="GO85" s="100"/>
      <c r="GP85" s="100"/>
      <c r="GQ85" s="100"/>
      <c r="GR85" s="100"/>
      <c r="GS85" s="100"/>
      <c r="GT85" s="100"/>
      <c r="GU85" s="100"/>
      <c r="GV85" s="100"/>
      <c r="GW85" s="100"/>
      <c r="GX85" s="100"/>
      <c r="GY85" s="100"/>
      <c r="GZ85" s="100"/>
      <c r="HA85" s="100"/>
      <c r="HB85" s="100"/>
      <c r="HC85" s="100"/>
      <c r="HD85" s="100"/>
      <c r="HE85" s="100"/>
      <c r="HF85" s="100"/>
      <c r="HG85" s="100"/>
      <c r="HH85" s="100"/>
      <c r="HI85" s="100"/>
      <c r="HJ85" s="100"/>
      <c r="HK85" s="100"/>
      <c r="HL85" s="100"/>
      <c r="HM85" s="100"/>
      <c r="HN85" s="100"/>
      <c r="HO85" s="100"/>
      <c r="HP85" s="100"/>
      <c r="HQ85" s="100"/>
      <c r="HR85" s="100"/>
      <c r="HS85" s="100"/>
      <c r="HT85" s="100"/>
      <c r="HU85" s="100"/>
      <c r="HV85" s="100"/>
      <c r="HW85" s="100"/>
      <c r="HX85" s="100"/>
      <c r="HY85" s="100"/>
      <c r="HZ85" s="100"/>
      <c r="IA85" s="100"/>
      <c r="IB85" s="100"/>
      <c r="IC85" s="100"/>
      <c r="ID85" s="100"/>
      <c r="IE85" s="100"/>
      <c r="IF85" s="100"/>
      <c r="IG85" s="100"/>
      <c r="IH85" s="100"/>
      <c r="II85" s="100"/>
      <c r="IJ85" s="100"/>
      <c r="IK85" s="100"/>
      <c r="IL85" s="100"/>
      <c r="IM85" s="100"/>
      <c r="IN85" s="100"/>
      <c r="IO85" s="100"/>
    </row>
    <row r="86" spans="1:249" ht="31.5">
      <c r="A86" s="89">
        <v>1</v>
      </c>
      <c r="B86" s="114" t="s">
        <v>24</v>
      </c>
      <c r="C86" s="135">
        <v>1</v>
      </c>
      <c r="D86" s="135">
        <v>101</v>
      </c>
      <c r="E86" s="100">
        <v>1</v>
      </c>
      <c r="F86" s="109">
        <v>492369.6</v>
      </c>
      <c r="G86" s="109">
        <v>270803.28000000003</v>
      </c>
      <c r="H86" s="109">
        <v>203102.46</v>
      </c>
      <c r="I86" s="39" t="s">
        <v>44</v>
      </c>
      <c r="J86" s="100">
        <f>IF(K86&gt;0,1,"")</f>
        <v>1</v>
      </c>
      <c r="K86" s="103">
        <v>470835.09265431273</v>
      </c>
      <c r="L86" s="103">
        <v>258959.3</v>
      </c>
      <c r="M86" s="103">
        <v>194219.47</v>
      </c>
      <c r="N86" s="135" t="s">
        <v>198</v>
      </c>
      <c r="O86" s="100"/>
      <c r="P86" s="100"/>
      <c r="Q86" s="100"/>
      <c r="R86" s="100"/>
      <c r="S86" s="100"/>
      <c r="T86" s="100"/>
      <c r="U86" s="100"/>
      <c r="V86" s="100"/>
      <c r="W86" s="100"/>
      <c r="X86" s="100"/>
      <c r="Y86" s="100"/>
      <c r="Z86" s="100"/>
      <c r="AA86" s="100"/>
      <c r="AB86" s="100"/>
      <c r="AC86" s="100"/>
      <c r="AD86" s="100"/>
      <c r="AE86" s="100"/>
      <c r="AF86" s="100"/>
      <c r="AG86" s="100"/>
      <c r="AH86" s="100"/>
      <c r="AI86" s="100"/>
      <c r="AJ86" s="100"/>
      <c r="AK86" s="100"/>
      <c r="AL86" s="100"/>
      <c r="AM86" s="100"/>
      <c r="AN86" s="100"/>
      <c r="AO86" s="100"/>
      <c r="AP86" s="100"/>
      <c r="AQ86" s="100"/>
      <c r="AR86" s="100"/>
      <c r="AS86" s="100"/>
      <c r="AT86" s="100"/>
      <c r="AU86" s="100"/>
      <c r="AV86" s="100"/>
      <c r="AW86" s="100"/>
      <c r="AX86" s="100"/>
      <c r="AY86" s="100"/>
      <c r="AZ86" s="100"/>
      <c r="BA86" s="100"/>
      <c r="BB86" s="100"/>
      <c r="BC86" s="100"/>
      <c r="BD86" s="100"/>
      <c r="BE86" s="100"/>
      <c r="BF86" s="100"/>
      <c r="BG86" s="100"/>
      <c r="BH86" s="100"/>
      <c r="BI86" s="100"/>
      <c r="BJ86" s="100"/>
      <c r="BK86" s="100"/>
      <c r="BL86" s="100"/>
      <c r="BM86" s="100"/>
      <c r="BN86" s="100"/>
      <c r="BO86" s="100"/>
      <c r="BP86" s="100"/>
      <c r="BQ86" s="100"/>
      <c r="BR86" s="100"/>
      <c r="BS86" s="100"/>
      <c r="BT86" s="100"/>
      <c r="BU86" s="100"/>
      <c r="BV86" s="100"/>
      <c r="BW86" s="100"/>
      <c r="BX86" s="100"/>
      <c r="BY86" s="100"/>
      <c r="BZ86" s="100"/>
      <c r="CA86" s="100"/>
      <c r="CB86" s="100"/>
      <c r="CC86" s="100"/>
      <c r="CD86" s="100"/>
      <c r="CE86" s="100"/>
      <c r="CF86" s="100"/>
      <c r="CG86" s="100"/>
      <c r="CH86" s="100"/>
      <c r="CI86" s="100"/>
      <c r="CJ86" s="100"/>
      <c r="CK86" s="100"/>
      <c r="CL86" s="100"/>
      <c r="CM86" s="100"/>
      <c r="CN86" s="100"/>
      <c r="CO86" s="100"/>
      <c r="CP86" s="100"/>
      <c r="CQ86" s="100"/>
      <c r="CR86" s="100"/>
      <c r="CS86" s="100"/>
      <c r="CT86" s="100"/>
      <c r="CU86" s="100"/>
      <c r="CV86" s="100"/>
      <c r="CW86" s="100"/>
      <c r="CX86" s="100"/>
      <c r="CY86" s="100"/>
      <c r="CZ86" s="100"/>
      <c r="DA86" s="100"/>
      <c r="DB86" s="100"/>
      <c r="DC86" s="100"/>
      <c r="DD86" s="100"/>
      <c r="DE86" s="100"/>
      <c r="DF86" s="100"/>
      <c r="DG86" s="100"/>
      <c r="DH86" s="100"/>
      <c r="DI86" s="100"/>
      <c r="DJ86" s="100"/>
      <c r="DK86" s="100"/>
      <c r="DL86" s="100"/>
      <c r="DM86" s="100"/>
      <c r="DN86" s="100"/>
      <c r="DO86" s="100"/>
      <c r="DP86" s="100"/>
      <c r="DQ86" s="100"/>
      <c r="DR86" s="100"/>
      <c r="DS86" s="100"/>
      <c r="DT86" s="100"/>
      <c r="DU86" s="100"/>
      <c r="DV86" s="100"/>
      <c r="DW86" s="100"/>
      <c r="DX86" s="100"/>
      <c r="DY86" s="100"/>
      <c r="DZ86" s="100"/>
      <c r="EA86" s="100"/>
      <c r="EB86" s="100"/>
      <c r="EC86" s="100"/>
      <c r="ED86" s="100"/>
      <c r="EE86" s="100"/>
      <c r="EF86" s="100"/>
      <c r="EG86" s="100"/>
      <c r="EH86" s="100"/>
      <c r="EI86" s="100"/>
      <c r="EJ86" s="100"/>
      <c r="EK86" s="100"/>
      <c r="EL86" s="100"/>
      <c r="EM86" s="100"/>
      <c r="EN86" s="100"/>
      <c r="EO86" s="100"/>
      <c r="EP86" s="100"/>
      <c r="EQ86" s="100"/>
      <c r="ER86" s="100"/>
      <c r="ES86" s="100"/>
      <c r="ET86" s="100"/>
      <c r="EU86" s="100"/>
      <c r="EV86" s="100"/>
      <c r="EW86" s="100"/>
      <c r="EX86" s="100"/>
      <c r="EY86" s="100"/>
      <c r="EZ86" s="100"/>
      <c r="FA86" s="100"/>
      <c r="FB86" s="100"/>
      <c r="FC86" s="100"/>
      <c r="FD86" s="100"/>
      <c r="FE86" s="100"/>
      <c r="FF86" s="100"/>
      <c r="FG86" s="100"/>
      <c r="FH86" s="100"/>
      <c r="FI86" s="100"/>
      <c r="FJ86" s="100"/>
      <c r="FK86" s="100"/>
      <c r="FL86" s="100"/>
      <c r="FM86" s="100"/>
      <c r="FN86" s="100"/>
      <c r="FO86" s="100"/>
      <c r="FP86" s="100"/>
      <c r="FQ86" s="100"/>
      <c r="FR86" s="100"/>
      <c r="FS86" s="100"/>
      <c r="FT86" s="100"/>
      <c r="FU86" s="100"/>
      <c r="FV86" s="100"/>
      <c r="FW86" s="100"/>
      <c r="FX86" s="100"/>
      <c r="FY86" s="100"/>
      <c r="FZ86" s="100"/>
      <c r="GA86" s="100"/>
      <c r="GB86" s="100"/>
      <c r="GC86" s="100"/>
      <c r="GD86" s="100"/>
      <c r="GE86" s="100"/>
      <c r="GF86" s="100"/>
      <c r="GG86" s="100"/>
      <c r="GH86" s="100"/>
      <c r="GI86" s="100"/>
      <c r="GJ86" s="100"/>
      <c r="GK86" s="100"/>
      <c r="GL86" s="100"/>
      <c r="GM86" s="100"/>
      <c r="GN86" s="100"/>
      <c r="GO86" s="100"/>
      <c r="GP86" s="100"/>
      <c r="GQ86" s="100"/>
      <c r="GR86" s="100"/>
      <c r="GS86" s="100"/>
      <c r="GT86" s="100"/>
      <c r="GU86" s="100"/>
      <c r="GV86" s="100"/>
      <c r="GW86" s="100"/>
      <c r="GX86" s="100"/>
      <c r="GY86" s="100"/>
      <c r="GZ86" s="100"/>
      <c r="HA86" s="100"/>
      <c r="HB86" s="100"/>
      <c r="HC86" s="100"/>
      <c r="HD86" s="100"/>
      <c r="HE86" s="100"/>
      <c r="HF86" s="100"/>
      <c r="HG86" s="100"/>
      <c r="HH86" s="100"/>
      <c r="HI86" s="100"/>
      <c r="HJ86" s="100"/>
      <c r="HK86" s="100"/>
      <c r="HL86" s="100"/>
      <c r="HM86" s="100"/>
      <c r="HN86" s="100"/>
      <c r="HO86" s="100"/>
      <c r="HP86" s="100"/>
      <c r="HQ86" s="100"/>
      <c r="HR86" s="100"/>
      <c r="HS86" s="100"/>
      <c r="HT86" s="100"/>
      <c r="HU86" s="100"/>
      <c r="HV86" s="100"/>
      <c r="HW86" s="100"/>
      <c r="HX86" s="100"/>
      <c r="HY86" s="100"/>
      <c r="HZ86" s="100"/>
      <c r="IA86" s="100"/>
      <c r="IB86" s="100"/>
      <c r="IC86" s="100"/>
      <c r="ID86" s="100"/>
      <c r="IE86" s="100"/>
      <c r="IF86" s="100"/>
      <c r="IG86" s="100"/>
      <c r="IH86" s="100"/>
      <c r="II86" s="100"/>
      <c r="IJ86" s="100"/>
      <c r="IK86" s="100"/>
      <c r="IL86" s="100"/>
      <c r="IM86" s="100"/>
      <c r="IN86" s="100"/>
      <c r="IO86" s="100"/>
    </row>
    <row r="87" spans="1:249" ht="31.5">
      <c r="A87" s="89">
        <v>2</v>
      </c>
      <c r="B87" s="114" t="s">
        <v>25</v>
      </c>
      <c r="C87" s="135">
        <v>1</v>
      </c>
      <c r="D87" s="135">
        <v>101</v>
      </c>
      <c r="E87" s="100">
        <v>1</v>
      </c>
      <c r="F87" s="109">
        <v>513986.86</v>
      </c>
      <c r="G87" s="109">
        <v>282692.77</v>
      </c>
      <c r="H87" s="109">
        <v>212019.58</v>
      </c>
      <c r="I87" s="39" t="s">
        <v>44</v>
      </c>
      <c r="J87" s="100">
        <v>1</v>
      </c>
      <c r="K87" s="103">
        <v>488033.92481002532</v>
      </c>
      <c r="L87" s="103">
        <v>268418.65999999997</v>
      </c>
      <c r="M87" s="103">
        <v>201313.99</v>
      </c>
      <c r="N87" s="135" t="s">
        <v>198</v>
      </c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0"/>
      <c r="Z87" s="100"/>
      <c r="AA87" s="100"/>
      <c r="AB87" s="100"/>
      <c r="AC87" s="100"/>
      <c r="AD87" s="100"/>
      <c r="AE87" s="100"/>
      <c r="AF87" s="100"/>
      <c r="AG87" s="100"/>
      <c r="AH87" s="100"/>
      <c r="AI87" s="100"/>
      <c r="AJ87" s="100"/>
      <c r="AK87" s="100"/>
      <c r="AL87" s="100"/>
      <c r="AM87" s="100"/>
      <c r="AN87" s="100"/>
      <c r="AO87" s="100"/>
      <c r="AP87" s="100"/>
      <c r="AQ87" s="100"/>
      <c r="AR87" s="100"/>
      <c r="AS87" s="100"/>
      <c r="AT87" s="100"/>
      <c r="AU87" s="100"/>
      <c r="AV87" s="100"/>
      <c r="AW87" s="100"/>
      <c r="AX87" s="100"/>
      <c r="AY87" s="100"/>
      <c r="AZ87" s="100"/>
      <c r="BA87" s="100"/>
      <c r="BB87" s="100"/>
      <c r="BC87" s="100"/>
      <c r="BD87" s="100"/>
      <c r="BE87" s="100"/>
      <c r="BF87" s="100"/>
      <c r="BG87" s="100"/>
      <c r="BH87" s="100"/>
      <c r="BI87" s="100"/>
      <c r="BJ87" s="100"/>
      <c r="BK87" s="100"/>
      <c r="BL87" s="100"/>
      <c r="BM87" s="100"/>
      <c r="BN87" s="100"/>
      <c r="BO87" s="100"/>
      <c r="BP87" s="100"/>
      <c r="BQ87" s="100"/>
      <c r="BR87" s="100"/>
      <c r="BS87" s="100"/>
      <c r="BT87" s="100"/>
      <c r="BU87" s="100"/>
      <c r="BV87" s="100"/>
      <c r="BW87" s="100"/>
      <c r="BX87" s="100"/>
      <c r="BY87" s="100"/>
      <c r="BZ87" s="100"/>
      <c r="CA87" s="100"/>
      <c r="CB87" s="100"/>
      <c r="CC87" s="100"/>
      <c r="CD87" s="100"/>
      <c r="CE87" s="100"/>
      <c r="CF87" s="100"/>
      <c r="CG87" s="100"/>
      <c r="CH87" s="100"/>
      <c r="CI87" s="100"/>
      <c r="CJ87" s="100"/>
      <c r="CK87" s="100"/>
      <c r="CL87" s="100"/>
      <c r="CM87" s="100"/>
      <c r="CN87" s="100"/>
      <c r="CO87" s="100"/>
      <c r="CP87" s="100"/>
      <c r="CQ87" s="100"/>
      <c r="CR87" s="100"/>
      <c r="CS87" s="100"/>
      <c r="CT87" s="100"/>
      <c r="CU87" s="100"/>
      <c r="CV87" s="100"/>
      <c r="CW87" s="100"/>
      <c r="CX87" s="100"/>
      <c r="CY87" s="100"/>
      <c r="CZ87" s="100"/>
      <c r="DA87" s="100"/>
      <c r="DB87" s="100"/>
      <c r="DC87" s="100"/>
      <c r="DD87" s="100"/>
      <c r="DE87" s="100"/>
      <c r="DF87" s="100"/>
      <c r="DG87" s="100"/>
      <c r="DH87" s="100"/>
      <c r="DI87" s="100"/>
      <c r="DJ87" s="100"/>
      <c r="DK87" s="100"/>
      <c r="DL87" s="100"/>
      <c r="DM87" s="100"/>
      <c r="DN87" s="100"/>
      <c r="DO87" s="100"/>
      <c r="DP87" s="100"/>
      <c r="DQ87" s="100"/>
      <c r="DR87" s="100"/>
      <c r="DS87" s="100"/>
      <c r="DT87" s="100"/>
      <c r="DU87" s="100"/>
      <c r="DV87" s="100"/>
      <c r="DW87" s="100"/>
      <c r="DX87" s="100"/>
      <c r="DY87" s="100"/>
      <c r="DZ87" s="100"/>
      <c r="EA87" s="100"/>
      <c r="EB87" s="100"/>
      <c r="EC87" s="100"/>
      <c r="ED87" s="100"/>
      <c r="EE87" s="100"/>
      <c r="EF87" s="100"/>
      <c r="EG87" s="100"/>
      <c r="EH87" s="100"/>
      <c r="EI87" s="100"/>
      <c r="EJ87" s="100"/>
      <c r="EK87" s="100"/>
      <c r="EL87" s="100"/>
      <c r="EM87" s="100"/>
      <c r="EN87" s="100"/>
      <c r="EO87" s="100"/>
      <c r="EP87" s="100"/>
      <c r="EQ87" s="100"/>
      <c r="ER87" s="100"/>
      <c r="ES87" s="100"/>
      <c r="ET87" s="100"/>
      <c r="EU87" s="100"/>
      <c r="EV87" s="100"/>
      <c r="EW87" s="100"/>
      <c r="EX87" s="100"/>
      <c r="EY87" s="100"/>
      <c r="EZ87" s="100"/>
      <c r="FA87" s="100"/>
      <c r="FB87" s="100"/>
      <c r="FC87" s="100"/>
      <c r="FD87" s="100"/>
      <c r="FE87" s="100"/>
      <c r="FF87" s="100"/>
      <c r="FG87" s="100"/>
      <c r="FH87" s="100"/>
      <c r="FI87" s="100"/>
      <c r="FJ87" s="100"/>
      <c r="FK87" s="100"/>
      <c r="FL87" s="100"/>
      <c r="FM87" s="100"/>
      <c r="FN87" s="100"/>
      <c r="FO87" s="100"/>
      <c r="FP87" s="100"/>
      <c r="FQ87" s="100"/>
      <c r="FR87" s="100"/>
      <c r="FS87" s="100"/>
      <c r="FT87" s="100"/>
      <c r="FU87" s="100"/>
      <c r="FV87" s="100"/>
      <c r="FW87" s="100"/>
      <c r="FX87" s="100"/>
      <c r="FY87" s="100"/>
      <c r="FZ87" s="100"/>
      <c r="GA87" s="100"/>
      <c r="GB87" s="100"/>
      <c r="GC87" s="100"/>
      <c r="GD87" s="100"/>
      <c r="GE87" s="100"/>
      <c r="GF87" s="100"/>
      <c r="GG87" s="100"/>
      <c r="GH87" s="100"/>
      <c r="GI87" s="100"/>
      <c r="GJ87" s="100"/>
      <c r="GK87" s="100"/>
      <c r="GL87" s="100"/>
      <c r="GM87" s="100"/>
      <c r="GN87" s="100"/>
      <c r="GO87" s="100"/>
      <c r="GP87" s="100"/>
      <c r="GQ87" s="100"/>
      <c r="GR87" s="100"/>
      <c r="GS87" s="100"/>
      <c r="GT87" s="100"/>
      <c r="GU87" s="100"/>
      <c r="GV87" s="100"/>
      <c r="GW87" s="100"/>
      <c r="GX87" s="100"/>
      <c r="GY87" s="100"/>
      <c r="GZ87" s="100"/>
      <c r="HA87" s="100"/>
      <c r="HB87" s="100"/>
      <c r="HC87" s="100"/>
      <c r="HD87" s="100"/>
      <c r="HE87" s="100"/>
      <c r="HF87" s="100"/>
      <c r="HG87" s="100"/>
      <c r="HH87" s="100"/>
      <c r="HI87" s="100"/>
      <c r="HJ87" s="100"/>
      <c r="HK87" s="100"/>
      <c r="HL87" s="100"/>
      <c r="HM87" s="100"/>
      <c r="HN87" s="100"/>
      <c r="HO87" s="100"/>
      <c r="HP87" s="100"/>
      <c r="HQ87" s="100"/>
      <c r="HR87" s="100"/>
      <c r="HS87" s="100"/>
      <c r="HT87" s="100"/>
      <c r="HU87" s="100"/>
      <c r="HV87" s="100"/>
      <c r="HW87" s="100"/>
      <c r="HX87" s="100"/>
      <c r="HY87" s="100"/>
      <c r="HZ87" s="100"/>
      <c r="IA87" s="100"/>
      <c r="IB87" s="100"/>
      <c r="IC87" s="100"/>
      <c r="ID87" s="100"/>
      <c r="IE87" s="100"/>
      <c r="IF87" s="100"/>
      <c r="IG87" s="100"/>
      <c r="IH87" s="100"/>
      <c r="II87" s="100"/>
      <c r="IJ87" s="100"/>
      <c r="IK87" s="100"/>
      <c r="IL87" s="100"/>
      <c r="IM87" s="100"/>
      <c r="IN87" s="100"/>
      <c r="IO87" s="100"/>
    </row>
    <row r="88" spans="1:249" ht="31.5">
      <c r="A88" s="89">
        <v>3</v>
      </c>
      <c r="B88" s="114" t="s">
        <v>28</v>
      </c>
      <c r="C88" s="135">
        <v>1</v>
      </c>
      <c r="D88" s="135">
        <v>101</v>
      </c>
      <c r="E88" s="100">
        <v>1</v>
      </c>
      <c r="F88" s="109">
        <v>468246.4</v>
      </c>
      <c r="G88" s="109">
        <v>257535.52</v>
      </c>
      <c r="H88" s="109">
        <v>193151.64</v>
      </c>
      <c r="I88" s="39" t="s">
        <v>45</v>
      </c>
      <c r="J88" s="100"/>
      <c r="K88" s="87"/>
      <c r="L88" s="87"/>
      <c r="M88" s="87"/>
      <c r="N88" s="135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100"/>
      <c r="AH88" s="100"/>
      <c r="AI88" s="100"/>
      <c r="AJ88" s="100"/>
      <c r="AK88" s="100"/>
      <c r="AL88" s="100"/>
      <c r="AM88" s="100"/>
      <c r="AN88" s="100"/>
      <c r="AO88" s="100"/>
      <c r="AP88" s="100"/>
      <c r="AQ88" s="100"/>
      <c r="AR88" s="100"/>
      <c r="AS88" s="100"/>
      <c r="AT88" s="100"/>
      <c r="AU88" s="100"/>
      <c r="AV88" s="100"/>
      <c r="AW88" s="100"/>
      <c r="AX88" s="100"/>
      <c r="AY88" s="100"/>
      <c r="AZ88" s="100"/>
      <c r="BA88" s="100"/>
      <c r="BB88" s="100"/>
      <c r="BC88" s="100"/>
      <c r="BD88" s="100"/>
      <c r="BE88" s="100"/>
      <c r="BF88" s="100"/>
      <c r="BG88" s="100"/>
      <c r="BH88" s="100"/>
      <c r="BI88" s="100"/>
      <c r="BJ88" s="100"/>
      <c r="BK88" s="100"/>
      <c r="BL88" s="100"/>
      <c r="BM88" s="100"/>
      <c r="BN88" s="100"/>
      <c r="BO88" s="100"/>
      <c r="BP88" s="100"/>
      <c r="BQ88" s="100"/>
      <c r="BR88" s="100"/>
      <c r="BS88" s="100"/>
      <c r="BT88" s="100"/>
      <c r="BU88" s="100"/>
      <c r="BV88" s="100"/>
      <c r="BW88" s="100"/>
      <c r="BX88" s="100"/>
      <c r="BY88" s="100"/>
      <c r="BZ88" s="100"/>
      <c r="CA88" s="100"/>
      <c r="CB88" s="100"/>
      <c r="CC88" s="100"/>
      <c r="CD88" s="100"/>
      <c r="CE88" s="100"/>
      <c r="CF88" s="100"/>
      <c r="CG88" s="100"/>
      <c r="CH88" s="100"/>
      <c r="CI88" s="100"/>
      <c r="CJ88" s="100"/>
      <c r="CK88" s="100"/>
      <c r="CL88" s="100"/>
      <c r="CM88" s="100"/>
      <c r="CN88" s="100"/>
      <c r="CO88" s="100"/>
      <c r="CP88" s="100"/>
      <c r="CQ88" s="100"/>
      <c r="CR88" s="100"/>
      <c r="CS88" s="100"/>
      <c r="CT88" s="100"/>
      <c r="CU88" s="100"/>
      <c r="CV88" s="100"/>
      <c r="CW88" s="100"/>
      <c r="CX88" s="100"/>
      <c r="CY88" s="100"/>
      <c r="CZ88" s="100"/>
      <c r="DA88" s="100"/>
      <c r="DB88" s="100"/>
      <c r="DC88" s="100"/>
      <c r="DD88" s="100"/>
      <c r="DE88" s="100"/>
      <c r="DF88" s="100"/>
      <c r="DG88" s="100"/>
      <c r="DH88" s="100"/>
      <c r="DI88" s="100"/>
      <c r="DJ88" s="100"/>
      <c r="DK88" s="100"/>
      <c r="DL88" s="100"/>
      <c r="DM88" s="100"/>
      <c r="DN88" s="100"/>
      <c r="DO88" s="100"/>
      <c r="DP88" s="100"/>
      <c r="DQ88" s="100"/>
      <c r="DR88" s="100"/>
      <c r="DS88" s="100"/>
      <c r="DT88" s="100"/>
      <c r="DU88" s="100"/>
      <c r="DV88" s="100"/>
      <c r="DW88" s="100"/>
      <c r="DX88" s="100"/>
      <c r="DY88" s="100"/>
      <c r="DZ88" s="100"/>
      <c r="EA88" s="100"/>
      <c r="EB88" s="100"/>
      <c r="EC88" s="100"/>
      <c r="ED88" s="100"/>
      <c r="EE88" s="100"/>
      <c r="EF88" s="100"/>
      <c r="EG88" s="100"/>
      <c r="EH88" s="100"/>
      <c r="EI88" s="100"/>
      <c r="EJ88" s="100"/>
      <c r="EK88" s="100"/>
      <c r="EL88" s="100"/>
      <c r="EM88" s="100"/>
      <c r="EN88" s="100"/>
      <c r="EO88" s="100"/>
      <c r="EP88" s="100"/>
      <c r="EQ88" s="100"/>
      <c r="ER88" s="100"/>
      <c r="ES88" s="100"/>
      <c r="ET88" s="100"/>
      <c r="EU88" s="100"/>
      <c r="EV88" s="100"/>
      <c r="EW88" s="100"/>
      <c r="EX88" s="100"/>
      <c r="EY88" s="100"/>
      <c r="EZ88" s="100"/>
      <c r="FA88" s="100"/>
      <c r="FB88" s="100"/>
      <c r="FC88" s="100"/>
      <c r="FD88" s="100"/>
      <c r="FE88" s="100"/>
      <c r="FF88" s="100"/>
      <c r="FG88" s="100"/>
      <c r="FH88" s="100"/>
      <c r="FI88" s="100"/>
      <c r="FJ88" s="100"/>
      <c r="FK88" s="100"/>
      <c r="FL88" s="100"/>
      <c r="FM88" s="100"/>
      <c r="FN88" s="100"/>
      <c r="FO88" s="100"/>
      <c r="FP88" s="100"/>
      <c r="FQ88" s="100"/>
      <c r="FR88" s="100"/>
      <c r="FS88" s="100"/>
      <c r="FT88" s="100"/>
      <c r="FU88" s="100"/>
      <c r="FV88" s="100"/>
      <c r="FW88" s="100"/>
      <c r="FX88" s="100"/>
      <c r="FY88" s="100"/>
      <c r="FZ88" s="100"/>
      <c r="GA88" s="100"/>
      <c r="GB88" s="100"/>
      <c r="GC88" s="100"/>
      <c r="GD88" s="100"/>
      <c r="GE88" s="100"/>
      <c r="GF88" s="100"/>
      <c r="GG88" s="100"/>
      <c r="GH88" s="100"/>
      <c r="GI88" s="100"/>
      <c r="GJ88" s="100"/>
      <c r="GK88" s="100"/>
      <c r="GL88" s="100"/>
      <c r="GM88" s="100"/>
      <c r="GN88" s="100"/>
      <c r="GO88" s="100"/>
      <c r="GP88" s="100"/>
      <c r="GQ88" s="100"/>
      <c r="GR88" s="100"/>
      <c r="GS88" s="100"/>
      <c r="GT88" s="100"/>
      <c r="GU88" s="100"/>
      <c r="GV88" s="100"/>
      <c r="GW88" s="100"/>
      <c r="GX88" s="100"/>
      <c r="GY88" s="100"/>
      <c r="GZ88" s="100"/>
      <c r="HA88" s="100"/>
      <c r="HB88" s="100"/>
      <c r="HC88" s="100"/>
      <c r="HD88" s="100"/>
      <c r="HE88" s="100"/>
      <c r="HF88" s="100"/>
      <c r="HG88" s="100"/>
      <c r="HH88" s="100"/>
      <c r="HI88" s="100"/>
      <c r="HJ88" s="100"/>
      <c r="HK88" s="100"/>
      <c r="HL88" s="100"/>
      <c r="HM88" s="100"/>
      <c r="HN88" s="100"/>
      <c r="HO88" s="100"/>
      <c r="HP88" s="100"/>
      <c r="HQ88" s="100"/>
      <c r="HR88" s="100"/>
      <c r="HS88" s="100"/>
      <c r="HT88" s="100"/>
      <c r="HU88" s="100"/>
      <c r="HV88" s="100"/>
      <c r="HW88" s="100"/>
      <c r="HX88" s="100"/>
      <c r="HY88" s="100"/>
      <c r="HZ88" s="100"/>
      <c r="IA88" s="100"/>
      <c r="IB88" s="100"/>
      <c r="IC88" s="100"/>
      <c r="ID88" s="100"/>
      <c r="IE88" s="100"/>
      <c r="IF88" s="100"/>
      <c r="IG88" s="100"/>
      <c r="IH88" s="100"/>
      <c r="II88" s="100"/>
      <c r="IJ88" s="100"/>
      <c r="IK88" s="100"/>
      <c r="IL88" s="100"/>
      <c r="IM88" s="100"/>
      <c r="IN88" s="100"/>
      <c r="IO88" s="100"/>
    </row>
    <row r="89" spans="1:249">
      <c r="A89" s="89">
        <v>4</v>
      </c>
      <c r="B89" s="100" t="s">
        <v>29</v>
      </c>
      <c r="C89" s="135">
        <v>1</v>
      </c>
      <c r="D89" s="135">
        <v>101</v>
      </c>
      <c r="E89" s="100">
        <v>1</v>
      </c>
      <c r="F89" s="109">
        <v>472928.67</v>
      </c>
      <c r="G89" s="109">
        <v>260110.77</v>
      </c>
      <c r="H89" s="109">
        <v>195083.08</v>
      </c>
      <c r="I89" s="39" t="s">
        <v>47</v>
      </c>
      <c r="J89" s="100"/>
      <c r="K89" s="87"/>
      <c r="L89" s="87"/>
      <c r="M89" s="87"/>
      <c r="N89" s="135"/>
      <c r="O89" s="100"/>
      <c r="P89" s="100"/>
      <c r="Q89" s="100"/>
      <c r="R89" s="100"/>
      <c r="S89" s="100"/>
      <c r="T89" s="100"/>
      <c r="U89" s="100"/>
      <c r="V89" s="100"/>
      <c r="W89" s="100"/>
      <c r="X89" s="100"/>
      <c r="Y89" s="100"/>
      <c r="Z89" s="100"/>
      <c r="AA89" s="100"/>
      <c r="AB89" s="100"/>
      <c r="AC89" s="100"/>
      <c r="AD89" s="100"/>
      <c r="AE89" s="100"/>
      <c r="AF89" s="100"/>
      <c r="AG89" s="100"/>
      <c r="AH89" s="100"/>
      <c r="AI89" s="100"/>
      <c r="AJ89" s="100"/>
      <c r="AK89" s="100"/>
      <c r="AL89" s="100"/>
      <c r="AM89" s="100"/>
      <c r="AN89" s="100"/>
      <c r="AO89" s="100"/>
      <c r="AP89" s="100"/>
      <c r="AQ89" s="100"/>
      <c r="AR89" s="100"/>
      <c r="AS89" s="100"/>
      <c r="AT89" s="100"/>
      <c r="AU89" s="100"/>
      <c r="AV89" s="100"/>
      <c r="AW89" s="100"/>
      <c r="AX89" s="100"/>
      <c r="AY89" s="100"/>
      <c r="AZ89" s="100"/>
      <c r="BA89" s="100"/>
      <c r="BB89" s="100"/>
      <c r="BC89" s="100"/>
      <c r="BD89" s="100"/>
      <c r="BE89" s="100"/>
      <c r="BF89" s="100"/>
      <c r="BG89" s="100"/>
      <c r="BH89" s="100"/>
      <c r="BI89" s="100"/>
      <c r="BJ89" s="100"/>
      <c r="BK89" s="100"/>
      <c r="BL89" s="100"/>
      <c r="BM89" s="100"/>
      <c r="BN89" s="100"/>
      <c r="BO89" s="100"/>
      <c r="BP89" s="100"/>
      <c r="BQ89" s="100"/>
      <c r="BR89" s="100"/>
      <c r="BS89" s="100"/>
      <c r="BT89" s="100"/>
      <c r="BU89" s="100"/>
      <c r="BV89" s="100"/>
      <c r="BW89" s="100"/>
      <c r="BX89" s="100"/>
      <c r="BY89" s="100"/>
      <c r="BZ89" s="100"/>
      <c r="CA89" s="100"/>
      <c r="CB89" s="100"/>
      <c r="CC89" s="100"/>
      <c r="CD89" s="100"/>
      <c r="CE89" s="100"/>
      <c r="CF89" s="100"/>
      <c r="CG89" s="100"/>
      <c r="CH89" s="100"/>
      <c r="CI89" s="100"/>
      <c r="CJ89" s="100"/>
      <c r="CK89" s="100"/>
      <c r="CL89" s="100"/>
      <c r="CM89" s="100"/>
      <c r="CN89" s="100"/>
      <c r="CO89" s="100"/>
      <c r="CP89" s="100"/>
      <c r="CQ89" s="100"/>
      <c r="CR89" s="100"/>
      <c r="CS89" s="100"/>
      <c r="CT89" s="100"/>
      <c r="CU89" s="100"/>
      <c r="CV89" s="100"/>
      <c r="CW89" s="100"/>
      <c r="CX89" s="100"/>
      <c r="CY89" s="100"/>
      <c r="CZ89" s="100"/>
      <c r="DA89" s="100"/>
      <c r="DB89" s="100"/>
      <c r="DC89" s="100"/>
      <c r="DD89" s="100"/>
      <c r="DE89" s="100"/>
      <c r="DF89" s="100"/>
      <c r="DG89" s="100"/>
      <c r="DH89" s="100"/>
      <c r="DI89" s="100"/>
      <c r="DJ89" s="100"/>
      <c r="DK89" s="100"/>
      <c r="DL89" s="100"/>
      <c r="DM89" s="100"/>
      <c r="DN89" s="100"/>
      <c r="DO89" s="100"/>
      <c r="DP89" s="100"/>
      <c r="DQ89" s="100"/>
      <c r="DR89" s="100"/>
      <c r="DS89" s="100"/>
      <c r="DT89" s="100"/>
      <c r="DU89" s="100"/>
      <c r="DV89" s="100"/>
      <c r="DW89" s="100"/>
      <c r="DX89" s="100"/>
      <c r="DY89" s="100"/>
      <c r="DZ89" s="100"/>
      <c r="EA89" s="100"/>
      <c r="EB89" s="100"/>
      <c r="EC89" s="100"/>
      <c r="ED89" s="100"/>
      <c r="EE89" s="100"/>
      <c r="EF89" s="100"/>
      <c r="EG89" s="100"/>
      <c r="EH89" s="100"/>
      <c r="EI89" s="100"/>
      <c r="EJ89" s="100"/>
      <c r="EK89" s="100"/>
      <c r="EL89" s="100"/>
      <c r="EM89" s="100"/>
      <c r="EN89" s="100"/>
      <c r="EO89" s="100"/>
      <c r="EP89" s="100"/>
      <c r="EQ89" s="100"/>
      <c r="ER89" s="100"/>
      <c r="ES89" s="100"/>
      <c r="ET89" s="100"/>
      <c r="EU89" s="100"/>
      <c r="EV89" s="100"/>
      <c r="EW89" s="100"/>
      <c r="EX89" s="100"/>
      <c r="EY89" s="100"/>
      <c r="EZ89" s="100"/>
      <c r="FA89" s="100"/>
      <c r="FB89" s="100"/>
      <c r="FC89" s="100"/>
      <c r="FD89" s="100"/>
      <c r="FE89" s="100"/>
      <c r="FF89" s="100"/>
      <c r="FG89" s="100"/>
      <c r="FH89" s="100"/>
      <c r="FI89" s="100"/>
      <c r="FJ89" s="100"/>
      <c r="FK89" s="100"/>
      <c r="FL89" s="100"/>
      <c r="FM89" s="100"/>
      <c r="FN89" s="100"/>
      <c r="FO89" s="100"/>
      <c r="FP89" s="100"/>
      <c r="FQ89" s="100"/>
      <c r="FR89" s="100"/>
      <c r="FS89" s="100"/>
      <c r="FT89" s="100"/>
      <c r="FU89" s="100"/>
      <c r="FV89" s="100"/>
      <c r="FW89" s="100"/>
      <c r="FX89" s="100"/>
      <c r="FY89" s="100"/>
      <c r="FZ89" s="100"/>
      <c r="GA89" s="100"/>
      <c r="GB89" s="100"/>
      <c r="GC89" s="100"/>
      <c r="GD89" s="100"/>
      <c r="GE89" s="100"/>
      <c r="GF89" s="100"/>
      <c r="GG89" s="100"/>
      <c r="GH89" s="100"/>
      <c r="GI89" s="100"/>
      <c r="GJ89" s="100"/>
      <c r="GK89" s="100"/>
      <c r="GL89" s="100"/>
      <c r="GM89" s="100"/>
      <c r="GN89" s="100"/>
      <c r="GO89" s="100"/>
      <c r="GP89" s="100"/>
      <c r="GQ89" s="100"/>
      <c r="GR89" s="100"/>
      <c r="GS89" s="100"/>
      <c r="GT89" s="100"/>
      <c r="GU89" s="100"/>
      <c r="GV89" s="100"/>
      <c r="GW89" s="100"/>
      <c r="GX89" s="100"/>
      <c r="GY89" s="100"/>
      <c r="GZ89" s="100"/>
      <c r="HA89" s="100"/>
      <c r="HB89" s="100"/>
      <c r="HC89" s="100"/>
      <c r="HD89" s="100"/>
      <c r="HE89" s="100"/>
      <c r="HF89" s="100"/>
      <c r="HG89" s="100"/>
      <c r="HH89" s="100"/>
      <c r="HI89" s="100"/>
      <c r="HJ89" s="100"/>
      <c r="HK89" s="100"/>
      <c r="HL89" s="100"/>
      <c r="HM89" s="100"/>
      <c r="HN89" s="100"/>
      <c r="HO89" s="100"/>
      <c r="HP89" s="100"/>
      <c r="HQ89" s="100"/>
      <c r="HR89" s="100"/>
      <c r="HS89" s="100"/>
      <c r="HT89" s="100"/>
      <c r="HU89" s="100"/>
      <c r="HV89" s="100"/>
      <c r="HW89" s="100"/>
      <c r="HX89" s="100"/>
      <c r="HY89" s="100"/>
      <c r="HZ89" s="100"/>
      <c r="IA89" s="100"/>
      <c r="IB89" s="100"/>
      <c r="IC89" s="100"/>
      <c r="ID89" s="100"/>
      <c r="IE89" s="100"/>
      <c r="IF89" s="100"/>
      <c r="IG89" s="100"/>
      <c r="IH89" s="100"/>
      <c r="II89" s="100"/>
      <c r="IJ89" s="100"/>
      <c r="IK89" s="100"/>
      <c r="IL89" s="100"/>
      <c r="IM89" s="100"/>
      <c r="IN89" s="100"/>
      <c r="IO89" s="100"/>
    </row>
    <row r="90" spans="1:249" s="18" customFormat="1">
      <c r="A90" s="23">
        <v>5</v>
      </c>
      <c r="B90" s="18" t="s">
        <v>61</v>
      </c>
      <c r="C90" s="21">
        <v>3</v>
      </c>
      <c r="D90" s="21">
        <v>101</v>
      </c>
      <c r="E90" s="18">
        <v>1</v>
      </c>
      <c r="F90" s="59">
        <v>242675.67</v>
      </c>
      <c r="G90" s="59">
        <v>121337.84</v>
      </c>
      <c r="H90" s="59">
        <v>91003.38</v>
      </c>
      <c r="I90" s="39" t="s">
        <v>88</v>
      </c>
      <c r="J90" s="21"/>
      <c r="L90" s="27"/>
      <c r="M90" s="27"/>
      <c r="N90" s="174"/>
    </row>
    <row r="91" spans="1:249" s="18" customFormat="1" ht="31.5">
      <c r="A91" s="155">
        <v>6</v>
      </c>
      <c r="B91" s="50" t="s">
        <v>98</v>
      </c>
      <c r="C91" s="21">
        <v>6</v>
      </c>
      <c r="D91" s="21">
        <v>103</v>
      </c>
      <c r="E91" s="18">
        <v>1</v>
      </c>
      <c r="F91" s="59">
        <v>1695306.93</v>
      </c>
      <c r="G91" s="59">
        <v>847653.47</v>
      </c>
      <c r="H91" s="59">
        <v>635740.1</v>
      </c>
      <c r="I91" s="39" t="s">
        <v>152</v>
      </c>
      <c r="K91" s="27"/>
      <c r="L91" s="27"/>
      <c r="M91" s="27"/>
      <c r="N91" s="174"/>
    </row>
    <row r="92" spans="1:249" ht="16.5" thickBot="1">
      <c r="A92" s="292" t="s">
        <v>1</v>
      </c>
      <c r="B92" s="292"/>
      <c r="C92" s="90"/>
      <c r="D92" s="90"/>
      <c r="E92" s="91">
        <f>SUM(E86:E91)</f>
        <v>6</v>
      </c>
      <c r="F92" s="92">
        <f>SUM(F86:F91)</f>
        <v>3885514.13</v>
      </c>
      <c r="G92" s="92">
        <f>SUM(G86:G91)</f>
        <v>2040133.6500000001</v>
      </c>
      <c r="H92" s="92">
        <f>SUM(H86:H91)</f>
        <v>1530100.2399999998</v>
      </c>
      <c r="I92" s="289">
        <f>COUNTA(I86:I91)</f>
        <v>6</v>
      </c>
      <c r="J92" s="91">
        <f>SUM(J86:J91)</f>
        <v>2</v>
      </c>
      <c r="K92" s="92">
        <f>SUM(K86:K91)</f>
        <v>958869.0174643381</v>
      </c>
      <c r="L92" s="92">
        <f>SUM(L86:L91)</f>
        <v>527377.96</v>
      </c>
      <c r="M92" s="92">
        <f>SUM(M86:M91)</f>
        <v>395533.45999999996</v>
      </c>
      <c r="N92" s="188">
        <v>2</v>
      </c>
    </row>
    <row r="93" spans="1:249" ht="16.5" thickTop="1">
      <c r="A93" s="94"/>
      <c r="B93" s="94"/>
      <c r="C93" s="94"/>
      <c r="D93" s="107"/>
      <c r="E93" s="100"/>
      <c r="F93" s="108"/>
      <c r="G93" s="108"/>
      <c r="H93" s="108"/>
      <c r="J93" s="100"/>
      <c r="K93" s="108"/>
      <c r="L93" s="108"/>
      <c r="M93" s="108"/>
      <c r="N93" s="135"/>
      <c r="O93" s="100"/>
      <c r="P93" s="100"/>
      <c r="Q93" s="100"/>
      <c r="R93" s="100"/>
      <c r="S93" s="100"/>
      <c r="T93" s="100"/>
      <c r="U93" s="100"/>
      <c r="V93" s="100"/>
      <c r="W93" s="100"/>
      <c r="X93" s="100"/>
      <c r="Y93" s="100"/>
      <c r="Z93" s="100"/>
      <c r="AA93" s="100"/>
      <c r="AB93" s="100"/>
      <c r="AC93" s="100"/>
      <c r="AD93" s="100"/>
      <c r="AE93" s="100"/>
      <c r="AF93" s="100"/>
      <c r="AG93" s="100"/>
      <c r="AH93" s="100"/>
      <c r="AI93" s="100"/>
      <c r="AJ93" s="100"/>
      <c r="AK93" s="100"/>
      <c r="AL93" s="100"/>
      <c r="AM93" s="100"/>
      <c r="AN93" s="100"/>
      <c r="AO93" s="100"/>
      <c r="AP93" s="100"/>
      <c r="AQ93" s="100"/>
      <c r="AR93" s="100"/>
      <c r="AS93" s="100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0"/>
      <c r="BE93" s="100"/>
      <c r="BF93" s="100"/>
      <c r="BG93" s="100"/>
      <c r="BH93" s="100"/>
      <c r="BI93" s="100"/>
      <c r="BJ93" s="100"/>
      <c r="BK93" s="100"/>
      <c r="BL93" s="100"/>
      <c r="BM93" s="100"/>
      <c r="BN93" s="100"/>
      <c r="BO93" s="100"/>
      <c r="BP93" s="100"/>
      <c r="BQ93" s="100"/>
      <c r="BR93" s="100"/>
      <c r="BS93" s="100"/>
      <c r="BT93" s="100"/>
      <c r="BU93" s="100"/>
      <c r="BV93" s="100"/>
      <c r="BW93" s="100"/>
      <c r="BX93" s="100"/>
      <c r="BY93" s="100"/>
      <c r="BZ93" s="100"/>
      <c r="CA93" s="100"/>
      <c r="CB93" s="100"/>
      <c r="CC93" s="100"/>
      <c r="CD93" s="100"/>
      <c r="CE93" s="100"/>
      <c r="CF93" s="100"/>
      <c r="CG93" s="100"/>
      <c r="CH93" s="100"/>
      <c r="CI93" s="100"/>
      <c r="CJ93" s="100"/>
      <c r="CK93" s="100"/>
      <c r="CL93" s="100"/>
      <c r="CM93" s="100"/>
      <c r="CN93" s="100"/>
      <c r="CO93" s="100"/>
      <c r="CP93" s="100"/>
      <c r="CQ93" s="100"/>
      <c r="CR93" s="100"/>
      <c r="CS93" s="100"/>
      <c r="CT93" s="100"/>
      <c r="CU93" s="100"/>
      <c r="CV93" s="100"/>
      <c r="CW93" s="100"/>
      <c r="CX93" s="100"/>
      <c r="CY93" s="100"/>
      <c r="CZ93" s="100"/>
      <c r="DA93" s="100"/>
      <c r="DB93" s="100"/>
      <c r="DC93" s="100"/>
      <c r="DD93" s="100"/>
      <c r="DE93" s="100"/>
      <c r="DF93" s="100"/>
      <c r="DG93" s="100"/>
      <c r="DH93" s="100"/>
      <c r="DI93" s="100"/>
      <c r="DJ93" s="100"/>
      <c r="DK93" s="100"/>
      <c r="DL93" s="100"/>
      <c r="DM93" s="100"/>
      <c r="DN93" s="100"/>
      <c r="DO93" s="100"/>
      <c r="DP93" s="100"/>
      <c r="DQ93" s="100"/>
      <c r="DR93" s="100"/>
      <c r="DS93" s="100"/>
      <c r="DT93" s="100"/>
      <c r="DU93" s="100"/>
      <c r="DV93" s="100"/>
      <c r="DW93" s="100"/>
      <c r="DX93" s="100"/>
      <c r="DY93" s="100"/>
      <c r="DZ93" s="100"/>
      <c r="EA93" s="100"/>
      <c r="EB93" s="100"/>
      <c r="EC93" s="100"/>
      <c r="ED93" s="100"/>
      <c r="EE93" s="100"/>
      <c r="EF93" s="100"/>
      <c r="EG93" s="100"/>
      <c r="EH93" s="100"/>
      <c r="EI93" s="100"/>
      <c r="EJ93" s="100"/>
      <c r="EK93" s="100"/>
      <c r="EL93" s="100"/>
      <c r="EM93" s="100"/>
      <c r="EN93" s="100"/>
      <c r="EO93" s="100"/>
      <c r="EP93" s="100"/>
      <c r="EQ93" s="100"/>
      <c r="ER93" s="100"/>
      <c r="ES93" s="100"/>
      <c r="ET93" s="100"/>
      <c r="EU93" s="100"/>
      <c r="EV93" s="100"/>
      <c r="EW93" s="100"/>
      <c r="EX93" s="100"/>
      <c r="EY93" s="100"/>
      <c r="EZ93" s="100"/>
      <c r="FA93" s="100"/>
      <c r="FB93" s="100"/>
      <c r="FC93" s="100"/>
      <c r="FD93" s="100"/>
      <c r="FE93" s="100"/>
      <c r="FF93" s="100"/>
      <c r="FG93" s="100"/>
      <c r="FH93" s="100"/>
      <c r="FI93" s="100"/>
      <c r="FJ93" s="100"/>
      <c r="FK93" s="100"/>
      <c r="FL93" s="100"/>
      <c r="FM93" s="100"/>
      <c r="FN93" s="100"/>
      <c r="FO93" s="100"/>
      <c r="FP93" s="100"/>
      <c r="FQ93" s="100"/>
      <c r="FR93" s="100"/>
      <c r="FS93" s="100"/>
      <c r="FT93" s="100"/>
      <c r="FU93" s="100"/>
      <c r="FV93" s="100"/>
      <c r="FW93" s="100"/>
      <c r="FX93" s="100"/>
      <c r="FY93" s="100"/>
      <c r="FZ93" s="100"/>
      <c r="GA93" s="100"/>
      <c r="GB93" s="100"/>
      <c r="GC93" s="100"/>
      <c r="GD93" s="100"/>
      <c r="GE93" s="100"/>
      <c r="GF93" s="100"/>
      <c r="GG93" s="100"/>
      <c r="GH93" s="100"/>
      <c r="GI93" s="100"/>
      <c r="GJ93" s="100"/>
      <c r="GK93" s="100"/>
      <c r="GL93" s="100"/>
      <c r="GM93" s="100"/>
      <c r="GN93" s="100"/>
      <c r="GO93" s="100"/>
      <c r="GP93" s="100"/>
      <c r="GQ93" s="100"/>
      <c r="GR93" s="100"/>
      <c r="GS93" s="100"/>
      <c r="GT93" s="100"/>
      <c r="GU93" s="100"/>
      <c r="GV93" s="100"/>
      <c r="GW93" s="100"/>
      <c r="GX93" s="100"/>
      <c r="GY93" s="100"/>
      <c r="GZ93" s="100"/>
      <c r="HA93" s="100"/>
      <c r="HB93" s="100"/>
      <c r="HC93" s="100"/>
      <c r="HD93" s="100"/>
      <c r="HE93" s="100"/>
      <c r="HF93" s="100"/>
      <c r="HG93" s="100"/>
      <c r="HH93" s="100"/>
      <c r="HI93" s="100"/>
      <c r="HJ93" s="100"/>
      <c r="HK93" s="100"/>
      <c r="HL93" s="100"/>
      <c r="HM93" s="100"/>
      <c r="HN93" s="100"/>
      <c r="HO93" s="100"/>
      <c r="HP93" s="100"/>
      <c r="HQ93" s="100"/>
      <c r="HR93" s="100"/>
      <c r="HS93" s="100"/>
      <c r="HT93" s="100"/>
      <c r="HU93" s="100"/>
      <c r="HV93" s="100"/>
      <c r="HW93" s="100"/>
      <c r="HX93" s="100"/>
      <c r="HY93" s="100"/>
      <c r="HZ93" s="100"/>
      <c r="IA93" s="100"/>
      <c r="IB93" s="100"/>
      <c r="IC93" s="100"/>
      <c r="ID93" s="100"/>
      <c r="IE93" s="100"/>
      <c r="IF93" s="100"/>
      <c r="IG93" s="100"/>
      <c r="IH93" s="100"/>
      <c r="II93" s="100"/>
      <c r="IJ93" s="100"/>
      <c r="IK93" s="100"/>
      <c r="IL93" s="100"/>
      <c r="IM93" s="100"/>
      <c r="IN93" s="100"/>
      <c r="IO93" s="100"/>
    </row>
    <row r="94" spans="1:249" ht="19.5">
      <c r="A94" s="86" t="s">
        <v>10</v>
      </c>
      <c r="B94" s="86"/>
      <c r="C94" s="175"/>
      <c r="D94" s="87"/>
      <c r="E94" s="96"/>
      <c r="F94" s="88"/>
      <c r="G94" s="88"/>
      <c r="H94" s="88"/>
      <c r="J94" s="96"/>
      <c r="K94" s="87"/>
      <c r="L94" s="87"/>
      <c r="M94" s="87"/>
      <c r="N94" s="115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96"/>
      <c r="AA94" s="96"/>
      <c r="AB94" s="96"/>
      <c r="AC94" s="96"/>
      <c r="AD94" s="96"/>
      <c r="AE94" s="96"/>
      <c r="AF94" s="96"/>
      <c r="AG94" s="96"/>
      <c r="AH94" s="96"/>
      <c r="AI94" s="96"/>
      <c r="AJ94" s="96"/>
      <c r="AK94" s="96"/>
      <c r="AL94" s="96"/>
      <c r="AM94" s="96"/>
      <c r="AN94" s="96"/>
      <c r="AO94" s="96"/>
      <c r="AP94" s="96"/>
      <c r="AQ94" s="96"/>
      <c r="AR94" s="96"/>
      <c r="AS94" s="96"/>
      <c r="AT94" s="96"/>
      <c r="AU94" s="96"/>
      <c r="AV94" s="96"/>
      <c r="AW94" s="96"/>
      <c r="AX94" s="96"/>
      <c r="AY94" s="96"/>
      <c r="AZ94" s="96"/>
      <c r="BA94" s="96"/>
      <c r="BB94" s="96"/>
      <c r="BC94" s="96"/>
      <c r="BD94" s="96"/>
      <c r="BE94" s="96"/>
      <c r="BF94" s="96"/>
      <c r="BG94" s="96"/>
      <c r="BH94" s="96"/>
      <c r="BI94" s="96"/>
      <c r="BJ94" s="96"/>
      <c r="BK94" s="96"/>
      <c r="BL94" s="96"/>
      <c r="BM94" s="96"/>
      <c r="BN94" s="96"/>
      <c r="BO94" s="96"/>
      <c r="BP94" s="96"/>
      <c r="BQ94" s="96"/>
      <c r="BR94" s="96"/>
      <c r="BS94" s="96"/>
      <c r="BT94" s="96"/>
      <c r="BU94" s="96"/>
      <c r="BV94" s="96"/>
      <c r="BW94" s="96"/>
      <c r="BX94" s="96"/>
      <c r="BY94" s="96"/>
      <c r="BZ94" s="96"/>
      <c r="CA94" s="96"/>
      <c r="CB94" s="96"/>
      <c r="CC94" s="96"/>
      <c r="CD94" s="96"/>
      <c r="CE94" s="96"/>
      <c r="CF94" s="96"/>
      <c r="CG94" s="96"/>
      <c r="CH94" s="96"/>
      <c r="CI94" s="96"/>
      <c r="CJ94" s="96"/>
      <c r="CK94" s="96"/>
      <c r="CL94" s="96"/>
      <c r="CM94" s="96"/>
      <c r="CN94" s="96"/>
      <c r="CO94" s="96"/>
      <c r="CP94" s="96"/>
      <c r="CQ94" s="96"/>
      <c r="CR94" s="96"/>
      <c r="CS94" s="96"/>
      <c r="CT94" s="96"/>
      <c r="CU94" s="96"/>
      <c r="CV94" s="96"/>
      <c r="CW94" s="96"/>
      <c r="CX94" s="96"/>
      <c r="CY94" s="96"/>
      <c r="CZ94" s="96"/>
      <c r="DA94" s="96"/>
      <c r="DB94" s="96"/>
      <c r="DC94" s="96"/>
      <c r="DD94" s="96"/>
      <c r="DE94" s="96"/>
      <c r="DF94" s="96"/>
      <c r="DG94" s="96"/>
      <c r="DH94" s="96"/>
      <c r="DI94" s="96"/>
      <c r="DJ94" s="96"/>
      <c r="DK94" s="96"/>
      <c r="DL94" s="96"/>
      <c r="DM94" s="96"/>
      <c r="DN94" s="96"/>
      <c r="DO94" s="96"/>
      <c r="DP94" s="96"/>
      <c r="DQ94" s="96"/>
      <c r="DR94" s="96"/>
      <c r="DS94" s="96"/>
      <c r="DT94" s="96"/>
      <c r="DU94" s="96"/>
      <c r="DV94" s="96"/>
      <c r="DW94" s="96"/>
      <c r="DX94" s="96"/>
      <c r="DY94" s="96"/>
      <c r="DZ94" s="96"/>
      <c r="EA94" s="96"/>
      <c r="EB94" s="96"/>
      <c r="EC94" s="96"/>
      <c r="ED94" s="96"/>
      <c r="EE94" s="96"/>
      <c r="EF94" s="96"/>
      <c r="EG94" s="96"/>
      <c r="EH94" s="96"/>
      <c r="EI94" s="96"/>
      <c r="EJ94" s="96"/>
      <c r="EK94" s="96"/>
      <c r="EL94" s="96"/>
      <c r="EM94" s="96"/>
      <c r="EN94" s="96"/>
      <c r="EO94" s="96"/>
      <c r="EP94" s="96"/>
      <c r="EQ94" s="96"/>
      <c r="ER94" s="96"/>
      <c r="ES94" s="96"/>
      <c r="ET94" s="96"/>
      <c r="EU94" s="96"/>
      <c r="EV94" s="96"/>
      <c r="EW94" s="96"/>
      <c r="EX94" s="96"/>
      <c r="EY94" s="96"/>
      <c r="EZ94" s="96"/>
      <c r="FA94" s="96"/>
      <c r="FB94" s="96"/>
      <c r="FC94" s="96"/>
      <c r="FD94" s="96"/>
      <c r="FE94" s="96"/>
      <c r="FF94" s="96"/>
      <c r="FG94" s="96"/>
      <c r="FH94" s="96"/>
      <c r="FI94" s="96"/>
      <c r="FJ94" s="96"/>
      <c r="FK94" s="96"/>
      <c r="FL94" s="96"/>
      <c r="FM94" s="96"/>
      <c r="FN94" s="96"/>
      <c r="FO94" s="96"/>
      <c r="FP94" s="96"/>
      <c r="FQ94" s="96"/>
      <c r="FR94" s="96"/>
      <c r="FS94" s="96"/>
      <c r="FT94" s="96"/>
      <c r="FU94" s="96"/>
      <c r="FV94" s="96"/>
      <c r="FW94" s="96"/>
      <c r="FX94" s="96"/>
      <c r="FY94" s="96"/>
      <c r="FZ94" s="96"/>
      <c r="GA94" s="96"/>
      <c r="GB94" s="96"/>
      <c r="GC94" s="96"/>
      <c r="GD94" s="96"/>
      <c r="GE94" s="96"/>
      <c r="GF94" s="96"/>
      <c r="GG94" s="96"/>
      <c r="GH94" s="96"/>
      <c r="GI94" s="96"/>
      <c r="GJ94" s="96"/>
      <c r="GK94" s="96"/>
      <c r="GL94" s="96"/>
      <c r="GM94" s="96"/>
      <c r="GN94" s="96"/>
      <c r="GO94" s="96"/>
      <c r="GP94" s="96"/>
      <c r="GQ94" s="96"/>
      <c r="GR94" s="96"/>
      <c r="GS94" s="96"/>
      <c r="GT94" s="96"/>
      <c r="GU94" s="96"/>
      <c r="GV94" s="96"/>
      <c r="GW94" s="96"/>
      <c r="GX94" s="96"/>
      <c r="GY94" s="96"/>
      <c r="GZ94" s="96"/>
      <c r="HA94" s="96"/>
      <c r="HB94" s="96"/>
      <c r="HC94" s="96"/>
      <c r="HD94" s="96"/>
      <c r="HE94" s="96"/>
      <c r="HF94" s="96"/>
      <c r="HG94" s="96"/>
      <c r="HH94" s="96"/>
      <c r="HI94" s="96"/>
      <c r="HJ94" s="96"/>
      <c r="HK94" s="96"/>
      <c r="HL94" s="96"/>
      <c r="HM94" s="96"/>
      <c r="HN94" s="96"/>
      <c r="HO94" s="96"/>
      <c r="HP94" s="96"/>
      <c r="HQ94" s="96"/>
      <c r="HR94" s="96"/>
      <c r="HS94" s="96"/>
      <c r="HT94" s="96"/>
      <c r="HU94" s="96"/>
      <c r="HV94" s="96"/>
      <c r="HW94" s="96"/>
      <c r="HX94" s="96"/>
      <c r="HY94" s="96"/>
      <c r="HZ94" s="96"/>
      <c r="IA94" s="96"/>
      <c r="IB94" s="96"/>
      <c r="IC94" s="96"/>
      <c r="ID94" s="96"/>
      <c r="IE94" s="96"/>
      <c r="IF94" s="96"/>
      <c r="IG94" s="96"/>
      <c r="IH94" s="96"/>
      <c r="II94" s="96"/>
      <c r="IJ94" s="96"/>
      <c r="IK94" s="96"/>
      <c r="IL94" s="96"/>
      <c r="IM94" s="96"/>
      <c r="IN94" s="96"/>
      <c r="IO94" s="96"/>
    </row>
    <row r="95" spans="1:249" ht="31.5">
      <c r="A95" s="110">
        <v>1</v>
      </c>
      <c r="B95" s="111" t="s">
        <v>39</v>
      </c>
      <c r="C95" s="135">
        <v>2</v>
      </c>
      <c r="D95" s="135">
        <v>103</v>
      </c>
      <c r="E95" s="79">
        <v>1</v>
      </c>
      <c r="F95" s="109">
        <v>864221.1</v>
      </c>
      <c r="G95" s="109">
        <v>432110.55</v>
      </c>
      <c r="H95" s="109">
        <v>324082.90999999997</v>
      </c>
      <c r="I95" s="39" t="s">
        <v>51</v>
      </c>
      <c r="J95" s="93"/>
      <c r="K95" s="87"/>
      <c r="L95" s="87"/>
      <c r="M95" s="87"/>
      <c r="N95" s="115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3"/>
      <c r="AA95" s="93"/>
      <c r="AB95" s="93"/>
      <c r="AC95" s="93"/>
      <c r="AD95" s="93"/>
      <c r="AE95" s="93"/>
      <c r="AF95" s="93"/>
      <c r="AG95" s="93"/>
      <c r="AH95" s="93"/>
      <c r="AI95" s="93"/>
      <c r="AJ95" s="93"/>
      <c r="AK95" s="93"/>
      <c r="AL95" s="93"/>
      <c r="AM95" s="93"/>
      <c r="AN95" s="93"/>
      <c r="AO95" s="93"/>
      <c r="AP95" s="93"/>
      <c r="AQ95" s="93"/>
      <c r="AR95" s="93"/>
      <c r="AS95" s="93"/>
      <c r="AT95" s="93"/>
      <c r="AU95" s="93"/>
      <c r="AV95" s="93"/>
      <c r="AW95" s="93"/>
      <c r="AX95" s="93"/>
      <c r="AY95" s="93"/>
      <c r="AZ95" s="93"/>
      <c r="BA95" s="93"/>
      <c r="BB95" s="93"/>
      <c r="BC95" s="93"/>
      <c r="BD95" s="93"/>
      <c r="BE95" s="93"/>
      <c r="BF95" s="93"/>
      <c r="BG95" s="93"/>
      <c r="BH95" s="93"/>
      <c r="BI95" s="93"/>
      <c r="BJ95" s="93"/>
      <c r="BK95" s="93"/>
      <c r="BL95" s="93"/>
      <c r="BM95" s="93"/>
      <c r="BN95" s="93"/>
      <c r="BO95" s="93"/>
      <c r="BP95" s="93"/>
      <c r="BQ95" s="93"/>
      <c r="BR95" s="93"/>
      <c r="BS95" s="93"/>
      <c r="BT95" s="93"/>
      <c r="BU95" s="93"/>
      <c r="BV95" s="93"/>
      <c r="BW95" s="93"/>
      <c r="BX95" s="93"/>
      <c r="BY95" s="93"/>
      <c r="BZ95" s="93"/>
      <c r="CA95" s="93"/>
      <c r="CB95" s="93"/>
      <c r="CC95" s="93"/>
      <c r="CD95" s="93"/>
      <c r="CE95" s="93"/>
      <c r="CF95" s="93"/>
      <c r="CG95" s="93"/>
      <c r="CH95" s="93"/>
      <c r="CI95" s="93"/>
      <c r="CJ95" s="93"/>
      <c r="CK95" s="93"/>
      <c r="CL95" s="93"/>
      <c r="CM95" s="93"/>
      <c r="CN95" s="93"/>
      <c r="CO95" s="93"/>
      <c r="CP95" s="93"/>
      <c r="CQ95" s="93"/>
      <c r="CR95" s="93"/>
      <c r="CS95" s="93"/>
      <c r="CT95" s="93"/>
      <c r="CU95" s="93"/>
      <c r="CV95" s="93"/>
      <c r="CW95" s="93"/>
      <c r="CX95" s="93"/>
      <c r="CY95" s="93"/>
      <c r="CZ95" s="93"/>
      <c r="DA95" s="93"/>
      <c r="DB95" s="93"/>
      <c r="DC95" s="93"/>
      <c r="DD95" s="93"/>
      <c r="DE95" s="93"/>
      <c r="DF95" s="93"/>
      <c r="DG95" s="93"/>
      <c r="DH95" s="93"/>
      <c r="DI95" s="93"/>
      <c r="DJ95" s="93"/>
      <c r="DK95" s="93"/>
      <c r="DL95" s="93"/>
      <c r="DM95" s="93"/>
      <c r="DN95" s="93"/>
      <c r="DO95" s="93"/>
      <c r="DP95" s="93"/>
      <c r="DQ95" s="93"/>
      <c r="DR95" s="93"/>
      <c r="DS95" s="93"/>
      <c r="DT95" s="93"/>
      <c r="DU95" s="93"/>
      <c r="DV95" s="93"/>
      <c r="DW95" s="93"/>
      <c r="DX95" s="93"/>
      <c r="DY95" s="93"/>
      <c r="DZ95" s="93"/>
      <c r="EA95" s="93"/>
      <c r="EB95" s="93"/>
      <c r="EC95" s="93"/>
      <c r="ED95" s="93"/>
      <c r="EE95" s="93"/>
      <c r="EF95" s="93"/>
      <c r="EG95" s="93"/>
      <c r="EH95" s="93"/>
      <c r="EI95" s="93"/>
      <c r="EJ95" s="93"/>
      <c r="EK95" s="93"/>
      <c r="EL95" s="93"/>
      <c r="EM95" s="93"/>
      <c r="EN95" s="93"/>
      <c r="EO95" s="93"/>
      <c r="EP95" s="93"/>
      <c r="EQ95" s="93"/>
      <c r="ER95" s="93"/>
      <c r="ES95" s="93"/>
      <c r="ET95" s="93"/>
      <c r="EU95" s="93"/>
      <c r="EV95" s="93"/>
      <c r="EW95" s="93"/>
      <c r="EX95" s="93"/>
      <c r="EY95" s="93"/>
      <c r="EZ95" s="93"/>
      <c r="FA95" s="93"/>
      <c r="FB95" s="93"/>
      <c r="FC95" s="93"/>
      <c r="FD95" s="93"/>
      <c r="FE95" s="93"/>
      <c r="FF95" s="93"/>
      <c r="FG95" s="93"/>
      <c r="FH95" s="93"/>
      <c r="FI95" s="93"/>
      <c r="FJ95" s="93"/>
      <c r="FK95" s="93"/>
      <c r="FL95" s="93"/>
      <c r="FM95" s="93"/>
      <c r="FN95" s="93"/>
      <c r="FO95" s="93"/>
      <c r="FP95" s="93"/>
      <c r="FQ95" s="93"/>
      <c r="FR95" s="93"/>
      <c r="FS95" s="93"/>
      <c r="FT95" s="93"/>
      <c r="FU95" s="93"/>
      <c r="FV95" s="93"/>
      <c r="FW95" s="93"/>
      <c r="FX95" s="93"/>
      <c r="FY95" s="93"/>
      <c r="FZ95" s="93"/>
      <c r="GA95" s="93"/>
      <c r="GB95" s="93"/>
      <c r="GC95" s="93"/>
      <c r="GD95" s="93"/>
      <c r="GE95" s="93"/>
      <c r="GF95" s="93"/>
      <c r="GG95" s="93"/>
      <c r="GH95" s="93"/>
      <c r="GI95" s="93"/>
      <c r="GJ95" s="93"/>
      <c r="GK95" s="93"/>
      <c r="GL95" s="93"/>
      <c r="GM95" s="93"/>
      <c r="GN95" s="93"/>
      <c r="GO95" s="93"/>
      <c r="GP95" s="93"/>
      <c r="GQ95" s="93"/>
      <c r="GR95" s="93"/>
      <c r="GS95" s="93"/>
      <c r="GT95" s="93"/>
      <c r="GU95" s="93"/>
      <c r="GV95" s="93"/>
      <c r="GW95" s="93"/>
      <c r="GX95" s="93"/>
      <c r="GY95" s="93"/>
      <c r="GZ95" s="93"/>
      <c r="HA95" s="93"/>
      <c r="HB95" s="93"/>
      <c r="HC95" s="93"/>
      <c r="HD95" s="93"/>
      <c r="HE95" s="93"/>
      <c r="HF95" s="93"/>
      <c r="HG95" s="93"/>
      <c r="HH95" s="93"/>
      <c r="HI95" s="93"/>
      <c r="HJ95" s="93"/>
      <c r="HK95" s="93"/>
      <c r="HL95" s="93"/>
      <c r="HM95" s="93"/>
      <c r="HN95" s="93"/>
      <c r="HO95" s="93"/>
      <c r="HP95" s="93"/>
      <c r="HQ95" s="93"/>
      <c r="HR95" s="93"/>
      <c r="HS95" s="93"/>
      <c r="HT95" s="93"/>
      <c r="HU95" s="93"/>
      <c r="HV95" s="93"/>
      <c r="HW95" s="93"/>
      <c r="HX95" s="93"/>
      <c r="HY95" s="93"/>
      <c r="HZ95" s="93"/>
      <c r="IA95" s="93"/>
      <c r="IB95" s="93"/>
      <c r="IC95" s="93"/>
      <c r="ID95" s="93"/>
      <c r="IE95" s="93"/>
      <c r="IF95" s="93"/>
      <c r="IG95" s="93"/>
      <c r="IH95" s="93"/>
      <c r="II95" s="93"/>
      <c r="IJ95" s="93"/>
      <c r="IK95" s="93"/>
      <c r="IL95" s="93"/>
      <c r="IM95" s="93"/>
      <c r="IN95" s="93"/>
      <c r="IO95" s="93"/>
    </row>
    <row r="96" spans="1:249">
      <c r="A96" s="110">
        <v>2</v>
      </c>
      <c r="B96" s="100" t="s">
        <v>38</v>
      </c>
      <c r="C96" s="135">
        <v>2</v>
      </c>
      <c r="D96" s="135">
        <v>103</v>
      </c>
      <c r="E96" s="79">
        <v>1</v>
      </c>
      <c r="F96" s="109">
        <v>1244061.9099999999</v>
      </c>
      <c r="G96" s="109">
        <v>622030.96</v>
      </c>
      <c r="H96" s="109">
        <v>466523.22</v>
      </c>
      <c r="I96" s="39" t="s">
        <v>72</v>
      </c>
      <c r="J96" s="93"/>
      <c r="K96" s="87"/>
      <c r="L96" s="87"/>
      <c r="M96" s="87"/>
      <c r="N96" s="115"/>
      <c r="O96" s="93"/>
      <c r="P96" s="93"/>
      <c r="Q96" s="93"/>
      <c r="R96" s="93"/>
      <c r="S96" s="93"/>
      <c r="T96" s="93"/>
      <c r="U96" s="93"/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  <c r="AI96" s="93"/>
      <c r="AJ96" s="93"/>
      <c r="AK96" s="93"/>
      <c r="AL96" s="93"/>
      <c r="AM96" s="93"/>
      <c r="AN96" s="93"/>
      <c r="AO96" s="93"/>
      <c r="AP96" s="93"/>
      <c r="AQ96" s="93"/>
      <c r="AR96" s="93"/>
      <c r="AS96" s="93"/>
      <c r="AT96" s="93"/>
      <c r="AU96" s="93"/>
      <c r="AV96" s="93"/>
      <c r="AW96" s="93"/>
      <c r="AX96" s="93"/>
      <c r="AY96" s="93"/>
      <c r="AZ96" s="93"/>
      <c r="BA96" s="93"/>
      <c r="BB96" s="93"/>
      <c r="BC96" s="93"/>
      <c r="BD96" s="93"/>
      <c r="BE96" s="93"/>
      <c r="BF96" s="93"/>
      <c r="BG96" s="93"/>
      <c r="BH96" s="93"/>
      <c r="BI96" s="93"/>
      <c r="BJ96" s="93"/>
      <c r="BK96" s="93"/>
      <c r="BL96" s="93"/>
      <c r="BM96" s="93"/>
      <c r="BN96" s="93"/>
      <c r="BO96" s="93"/>
      <c r="BP96" s="93"/>
      <c r="BQ96" s="93"/>
      <c r="BR96" s="93"/>
      <c r="BS96" s="93"/>
      <c r="BT96" s="93"/>
      <c r="BU96" s="93"/>
      <c r="BV96" s="93"/>
      <c r="BW96" s="93"/>
      <c r="BX96" s="93"/>
      <c r="BY96" s="93"/>
      <c r="BZ96" s="93"/>
      <c r="CA96" s="93"/>
      <c r="CB96" s="93"/>
      <c r="CC96" s="93"/>
      <c r="CD96" s="93"/>
      <c r="CE96" s="93"/>
      <c r="CF96" s="93"/>
      <c r="CG96" s="93"/>
      <c r="CH96" s="93"/>
      <c r="CI96" s="93"/>
      <c r="CJ96" s="93"/>
      <c r="CK96" s="93"/>
      <c r="CL96" s="93"/>
      <c r="CM96" s="93"/>
      <c r="CN96" s="93"/>
      <c r="CO96" s="93"/>
      <c r="CP96" s="93"/>
      <c r="CQ96" s="93"/>
      <c r="CR96" s="93"/>
      <c r="CS96" s="93"/>
      <c r="CT96" s="93"/>
      <c r="CU96" s="93"/>
      <c r="CV96" s="93"/>
      <c r="CW96" s="93"/>
      <c r="CX96" s="93"/>
      <c r="CY96" s="93"/>
      <c r="CZ96" s="93"/>
      <c r="DA96" s="93"/>
      <c r="DB96" s="93"/>
      <c r="DC96" s="93"/>
      <c r="DD96" s="93"/>
      <c r="DE96" s="93"/>
      <c r="DF96" s="93"/>
      <c r="DG96" s="93"/>
      <c r="DH96" s="93"/>
      <c r="DI96" s="93"/>
      <c r="DJ96" s="93"/>
      <c r="DK96" s="93"/>
      <c r="DL96" s="93"/>
      <c r="DM96" s="93"/>
      <c r="DN96" s="93"/>
      <c r="DO96" s="93"/>
      <c r="DP96" s="93"/>
      <c r="DQ96" s="93"/>
      <c r="DR96" s="93"/>
      <c r="DS96" s="93"/>
      <c r="DT96" s="93"/>
      <c r="DU96" s="93"/>
      <c r="DV96" s="93"/>
      <c r="DW96" s="93"/>
      <c r="DX96" s="93"/>
      <c r="DY96" s="93"/>
      <c r="DZ96" s="93"/>
      <c r="EA96" s="93"/>
      <c r="EB96" s="93"/>
      <c r="EC96" s="93"/>
      <c r="ED96" s="93"/>
      <c r="EE96" s="93"/>
      <c r="EF96" s="93"/>
      <c r="EG96" s="93"/>
      <c r="EH96" s="93"/>
      <c r="EI96" s="93"/>
      <c r="EJ96" s="93"/>
      <c r="EK96" s="93"/>
      <c r="EL96" s="93"/>
      <c r="EM96" s="93"/>
      <c r="EN96" s="93"/>
      <c r="EO96" s="93"/>
      <c r="EP96" s="93"/>
      <c r="EQ96" s="93"/>
      <c r="ER96" s="93"/>
      <c r="ES96" s="93"/>
      <c r="ET96" s="93"/>
      <c r="EU96" s="93"/>
      <c r="EV96" s="93"/>
      <c r="EW96" s="93"/>
      <c r="EX96" s="93"/>
      <c r="EY96" s="93"/>
      <c r="EZ96" s="93"/>
      <c r="FA96" s="93"/>
      <c r="FB96" s="93"/>
      <c r="FC96" s="93"/>
      <c r="FD96" s="93"/>
      <c r="FE96" s="93"/>
      <c r="FF96" s="93"/>
      <c r="FG96" s="93"/>
      <c r="FH96" s="93"/>
      <c r="FI96" s="93"/>
      <c r="FJ96" s="93"/>
      <c r="FK96" s="93"/>
      <c r="FL96" s="93"/>
      <c r="FM96" s="93"/>
      <c r="FN96" s="93"/>
      <c r="FO96" s="93"/>
      <c r="FP96" s="93"/>
      <c r="FQ96" s="93"/>
      <c r="FR96" s="93"/>
      <c r="FS96" s="93"/>
      <c r="FT96" s="93"/>
      <c r="FU96" s="93"/>
      <c r="FV96" s="93"/>
      <c r="FW96" s="93"/>
      <c r="FX96" s="93"/>
      <c r="FY96" s="93"/>
      <c r="FZ96" s="93"/>
      <c r="GA96" s="93"/>
      <c r="GB96" s="93"/>
      <c r="GC96" s="93"/>
      <c r="GD96" s="93"/>
      <c r="GE96" s="93"/>
      <c r="GF96" s="93"/>
      <c r="GG96" s="93"/>
      <c r="GH96" s="93"/>
      <c r="GI96" s="93"/>
      <c r="GJ96" s="93"/>
      <c r="GK96" s="93"/>
      <c r="GL96" s="93"/>
      <c r="GM96" s="93"/>
      <c r="GN96" s="93"/>
      <c r="GO96" s="93"/>
      <c r="GP96" s="93"/>
      <c r="GQ96" s="93"/>
      <c r="GR96" s="93"/>
      <c r="GS96" s="93"/>
      <c r="GT96" s="93"/>
      <c r="GU96" s="93"/>
      <c r="GV96" s="93"/>
      <c r="GW96" s="93"/>
      <c r="GX96" s="93"/>
      <c r="GY96" s="93"/>
      <c r="GZ96" s="93"/>
      <c r="HA96" s="93"/>
      <c r="HB96" s="93"/>
      <c r="HC96" s="93"/>
      <c r="HD96" s="93"/>
      <c r="HE96" s="93"/>
      <c r="HF96" s="93"/>
      <c r="HG96" s="93"/>
      <c r="HH96" s="93"/>
      <c r="HI96" s="93"/>
      <c r="HJ96" s="93"/>
      <c r="HK96" s="93"/>
      <c r="HL96" s="93"/>
      <c r="HM96" s="93"/>
      <c r="HN96" s="93"/>
      <c r="HO96" s="93"/>
      <c r="HP96" s="93"/>
      <c r="HQ96" s="93"/>
      <c r="HR96" s="93"/>
      <c r="HS96" s="93"/>
      <c r="HT96" s="93"/>
      <c r="HU96" s="93"/>
      <c r="HV96" s="93"/>
      <c r="HW96" s="93"/>
      <c r="HX96" s="93"/>
      <c r="HY96" s="93"/>
      <c r="HZ96" s="93"/>
      <c r="IA96" s="93"/>
      <c r="IB96" s="93"/>
      <c r="IC96" s="93"/>
      <c r="ID96" s="93"/>
      <c r="IE96" s="93"/>
      <c r="IF96" s="93"/>
      <c r="IG96" s="93"/>
      <c r="IH96" s="93"/>
      <c r="II96" s="93"/>
      <c r="IJ96" s="93"/>
      <c r="IK96" s="93"/>
      <c r="IL96" s="93"/>
      <c r="IM96" s="93"/>
      <c r="IN96" s="93"/>
      <c r="IO96" s="93"/>
    </row>
    <row r="97" spans="1:14" s="8" customFormat="1" ht="33.75" customHeight="1">
      <c r="A97" s="23">
        <v>3</v>
      </c>
      <c r="B97" s="50" t="s">
        <v>60</v>
      </c>
      <c r="C97" s="21">
        <v>3</v>
      </c>
      <c r="D97" s="21">
        <v>103</v>
      </c>
      <c r="E97" s="4">
        <v>1</v>
      </c>
      <c r="F97" s="59">
        <v>2918381.54</v>
      </c>
      <c r="G97" s="59">
        <v>1459190.77</v>
      </c>
      <c r="H97" s="59">
        <v>1094393.08</v>
      </c>
      <c r="I97" s="39" t="s">
        <v>120</v>
      </c>
      <c r="J97" s="27"/>
      <c r="L97" s="27"/>
      <c r="M97" s="27"/>
      <c r="N97" s="174"/>
    </row>
    <row r="98" spans="1:14" s="8" customFormat="1">
      <c r="A98" s="155">
        <v>4</v>
      </c>
      <c r="B98" s="18" t="s">
        <v>95</v>
      </c>
      <c r="C98" s="21">
        <v>6</v>
      </c>
      <c r="D98" s="21">
        <v>103</v>
      </c>
      <c r="E98" s="18">
        <v>1</v>
      </c>
      <c r="F98" s="59">
        <v>370585.2</v>
      </c>
      <c r="G98" s="59">
        <v>185292.6</v>
      </c>
      <c r="H98" s="59">
        <v>138969.45000000001</v>
      </c>
      <c r="I98" s="39" t="s">
        <v>158</v>
      </c>
      <c r="K98" s="27"/>
      <c r="L98" s="27"/>
      <c r="M98" s="27"/>
      <c r="N98" s="174"/>
    </row>
    <row r="99" spans="1:14" s="8" customFormat="1">
      <c r="A99" s="153">
        <v>5</v>
      </c>
      <c r="B99" s="18" t="s">
        <v>191</v>
      </c>
      <c r="C99" s="21">
        <v>5</v>
      </c>
      <c r="D99" s="21">
        <v>302</v>
      </c>
      <c r="E99" s="18">
        <v>1</v>
      </c>
      <c r="F99" s="59">
        <v>146137.66</v>
      </c>
      <c r="G99" s="59">
        <v>73068.83</v>
      </c>
      <c r="H99" s="59">
        <v>54801.62</v>
      </c>
      <c r="I99" s="39" t="s">
        <v>179</v>
      </c>
      <c r="K99" s="27"/>
      <c r="L99" s="27"/>
      <c r="M99" s="27"/>
      <c r="N99" s="174"/>
    </row>
    <row r="100" spans="1:14" ht="16.5" thickBot="1">
      <c r="A100" s="292" t="s">
        <v>1</v>
      </c>
      <c r="B100" s="292"/>
      <c r="C100" s="90"/>
      <c r="D100" s="90"/>
      <c r="E100" s="91">
        <f>SUM(E95:E99)</f>
        <v>5</v>
      </c>
      <c r="F100" s="92">
        <f>SUM(F95:F99)</f>
        <v>5543387.4100000001</v>
      </c>
      <c r="G100" s="92">
        <f>SUM(G95:G99)</f>
        <v>2771693.7100000004</v>
      </c>
      <c r="H100" s="92">
        <f>SUM(H95:H99)</f>
        <v>2078770.28</v>
      </c>
      <c r="I100" s="290">
        <f>COUNTA(I95:I99)</f>
        <v>5</v>
      </c>
      <c r="J100" s="91">
        <v>0</v>
      </c>
      <c r="K100" s="92">
        <v>0</v>
      </c>
      <c r="L100" s="92">
        <v>0</v>
      </c>
      <c r="M100" s="92">
        <v>0</v>
      </c>
      <c r="N100" s="188">
        <v>0</v>
      </c>
    </row>
    <row r="101" spans="1:14" ht="16.5" thickTop="1">
      <c r="A101" s="94"/>
      <c r="B101" s="94"/>
      <c r="C101" s="94"/>
      <c r="D101" s="115"/>
      <c r="F101" s="120"/>
      <c r="G101" s="108"/>
      <c r="H101" s="108"/>
      <c r="K101" s="108"/>
      <c r="L101" s="108"/>
      <c r="M101" s="108"/>
      <c r="N101" s="135"/>
    </row>
    <row r="102" spans="1:14" ht="19.5">
      <c r="A102" s="86" t="s">
        <v>11</v>
      </c>
      <c r="B102" s="86"/>
      <c r="C102" s="175"/>
      <c r="D102" s="87"/>
      <c r="F102" s="88"/>
      <c r="G102" s="88"/>
      <c r="H102" s="88"/>
      <c r="K102" s="87"/>
      <c r="L102" s="87"/>
      <c r="M102" s="87"/>
      <c r="N102" s="135"/>
    </row>
    <row r="103" spans="1:14" ht="32.25" customHeight="1">
      <c r="A103" s="89">
        <v>1</v>
      </c>
      <c r="B103" s="114" t="s">
        <v>26</v>
      </c>
      <c r="C103" s="135">
        <v>1</v>
      </c>
      <c r="D103" s="135">
        <v>101</v>
      </c>
      <c r="E103" s="79">
        <v>1</v>
      </c>
      <c r="F103" s="109">
        <v>173839.63</v>
      </c>
      <c r="G103" s="109">
        <v>86919.81</v>
      </c>
      <c r="H103" s="109">
        <v>65189.86</v>
      </c>
      <c r="I103" s="39" t="s">
        <v>48</v>
      </c>
      <c r="J103" s="79">
        <v>1</v>
      </c>
      <c r="K103" s="103">
        <v>169978.26323225736</v>
      </c>
      <c r="L103" s="103">
        <v>84989.13</v>
      </c>
      <c r="M103" s="103">
        <v>63741.85</v>
      </c>
      <c r="N103" s="135" t="s">
        <v>144</v>
      </c>
    </row>
    <row r="104" spans="1:14" ht="51.75" customHeight="1">
      <c r="A104" s="89">
        <v>2</v>
      </c>
      <c r="B104" s="114" t="s">
        <v>33</v>
      </c>
      <c r="C104" s="135">
        <v>1</v>
      </c>
      <c r="D104" s="135">
        <v>101</v>
      </c>
      <c r="E104" s="79">
        <v>1</v>
      </c>
      <c r="F104" s="109">
        <v>115151.52</v>
      </c>
      <c r="G104" s="109">
        <v>57575.76</v>
      </c>
      <c r="H104" s="109">
        <v>43181.82</v>
      </c>
      <c r="I104" s="39" t="s">
        <v>46</v>
      </c>
      <c r="J104" s="100">
        <v>1</v>
      </c>
      <c r="K104" s="59">
        <v>111582.63211040053</v>
      </c>
      <c r="L104" s="59">
        <v>55791.32</v>
      </c>
      <c r="M104" s="59">
        <v>41843.49</v>
      </c>
      <c r="N104" s="135" t="s">
        <v>71</v>
      </c>
    </row>
    <row r="105" spans="1:14" ht="35.25" customHeight="1">
      <c r="A105" s="110">
        <v>3</v>
      </c>
      <c r="B105" s="111" t="s">
        <v>37</v>
      </c>
      <c r="C105" s="135">
        <v>2</v>
      </c>
      <c r="D105" s="135">
        <v>101</v>
      </c>
      <c r="E105" s="79">
        <v>1</v>
      </c>
      <c r="F105" s="109">
        <v>655018.85</v>
      </c>
      <c r="G105" s="109">
        <v>327509.43</v>
      </c>
      <c r="H105" s="109">
        <v>245632.07</v>
      </c>
      <c r="I105" s="39" t="s">
        <v>51</v>
      </c>
      <c r="J105" s="4">
        <v>1</v>
      </c>
      <c r="K105" s="59">
        <v>624381.22079121834</v>
      </c>
      <c r="L105" s="59">
        <v>312190.61</v>
      </c>
      <c r="M105" s="59">
        <v>234142.96</v>
      </c>
      <c r="N105" s="39" t="s">
        <v>145</v>
      </c>
    </row>
    <row r="106" spans="1:14">
      <c r="A106" s="110">
        <v>4</v>
      </c>
      <c r="B106" s="111" t="s">
        <v>40</v>
      </c>
      <c r="C106" s="135">
        <v>2</v>
      </c>
      <c r="D106" s="135">
        <v>103</v>
      </c>
      <c r="E106" s="100">
        <v>1</v>
      </c>
      <c r="F106" s="106">
        <v>135018.79999999999</v>
      </c>
      <c r="G106" s="118">
        <v>67509.399999999994</v>
      </c>
      <c r="H106" s="109">
        <v>50632.05</v>
      </c>
      <c r="I106" s="39" t="s">
        <v>52</v>
      </c>
      <c r="J106" s="79">
        <v>1</v>
      </c>
      <c r="K106" s="103">
        <v>114370.89283331108</v>
      </c>
      <c r="L106" s="103">
        <v>57185.45</v>
      </c>
      <c r="M106" s="103">
        <v>42889.09</v>
      </c>
      <c r="N106" s="135" t="s">
        <v>192</v>
      </c>
    </row>
    <row r="107" spans="1:14" s="269" customFormat="1" ht="33.75" customHeight="1">
      <c r="A107" s="267">
        <v>5</v>
      </c>
      <c r="B107" s="70" t="s">
        <v>58</v>
      </c>
      <c r="C107" s="268">
        <v>3</v>
      </c>
      <c r="D107" s="268">
        <v>101</v>
      </c>
      <c r="E107" s="269">
        <v>1</v>
      </c>
      <c r="F107" s="270">
        <v>144506.97</v>
      </c>
      <c r="G107" s="58">
        <v>72253.48</v>
      </c>
      <c r="H107" s="56">
        <v>54190.11</v>
      </c>
      <c r="I107" s="271">
        <v>40633</v>
      </c>
      <c r="J107" s="272">
        <v>1</v>
      </c>
      <c r="K107" s="273">
        <v>143042.84</v>
      </c>
      <c r="L107" s="274">
        <v>71521.42</v>
      </c>
      <c r="M107" s="274">
        <v>53641.07</v>
      </c>
      <c r="N107" s="268" t="s">
        <v>194</v>
      </c>
    </row>
    <row r="108" spans="1:14" s="269" customFormat="1" ht="36.75" customHeight="1">
      <c r="A108" s="267">
        <v>6</v>
      </c>
      <c r="B108" s="70" t="s">
        <v>59</v>
      </c>
      <c r="C108" s="268">
        <v>3</v>
      </c>
      <c r="D108" s="268">
        <v>103</v>
      </c>
      <c r="E108" s="50">
        <v>1</v>
      </c>
      <c r="F108" s="270">
        <v>322664.40000000002</v>
      </c>
      <c r="G108" s="58">
        <v>161332.20000000001</v>
      </c>
      <c r="H108" s="56">
        <v>120999.15000000001</v>
      </c>
      <c r="I108" s="272" t="s">
        <v>77</v>
      </c>
      <c r="J108" s="268"/>
      <c r="L108" s="275"/>
      <c r="M108" s="275"/>
      <c r="N108" s="276"/>
    </row>
    <row r="109" spans="1:14" s="4" customFormat="1">
      <c r="A109" s="155">
        <v>7</v>
      </c>
      <c r="B109" s="71" t="s">
        <v>84</v>
      </c>
      <c r="C109" s="21">
        <v>6</v>
      </c>
      <c r="D109" s="21">
        <v>101</v>
      </c>
      <c r="E109" s="18">
        <v>1</v>
      </c>
      <c r="F109" s="66">
        <v>211312.9</v>
      </c>
      <c r="G109" s="58">
        <v>105656.45</v>
      </c>
      <c r="H109" s="59">
        <v>79242.34</v>
      </c>
      <c r="I109" s="39" t="s">
        <v>153</v>
      </c>
      <c r="K109" s="27"/>
      <c r="L109" s="27"/>
      <c r="M109" s="27"/>
      <c r="N109" s="174"/>
    </row>
    <row r="110" spans="1:14" s="4" customFormat="1" ht="45.75" customHeight="1">
      <c r="A110" s="155">
        <v>8</v>
      </c>
      <c r="B110" s="167" t="s">
        <v>114</v>
      </c>
      <c r="C110" s="21">
        <v>6</v>
      </c>
      <c r="D110" s="21">
        <v>101</v>
      </c>
      <c r="E110" s="18">
        <v>1</v>
      </c>
      <c r="F110" s="66">
        <v>682432.65</v>
      </c>
      <c r="G110" s="58">
        <v>341216.32</v>
      </c>
      <c r="H110" s="59">
        <v>255912.24</v>
      </c>
      <c r="I110" s="39" t="s">
        <v>159</v>
      </c>
      <c r="K110" s="27"/>
      <c r="L110" s="27"/>
      <c r="M110" s="27"/>
      <c r="N110" s="174"/>
    </row>
    <row r="111" spans="1:14" s="4" customFormat="1">
      <c r="A111" s="155">
        <v>9</v>
      </c>
      <c r="B111" s="71" t="s">
        <v>99</v>
      </c>
      <c r="C111" s="21">
        <v>6</v>
      </c>
      <c r="D111" s="21">
        <v>103</v>
      </c>
      <c r="E111" s="18">
        <v>1</v>
      </c>
      <c r="F111" s="66">
        <v>2604830.56</v>
      </c>
      <c r="G111" s="58">
        <v>1302415.28</v>
      </c>
      <c r="H111" s="59">
        <v>976811.46</v>
      </c>
      <c r="I111" s="39" t="s">
        <v>172</v>
      </c>
      <c r="K111" s="27"/>
      <c r="L111" s="27"/>
      <c r="M111" s="27"/>
      <c r="N111" s="174"/>
    </row>
    <row r="112" spans="1:14" s="4" customFormat="1" ht="31.5">
      <c r="A112" s="220">
        <v>10</v>
      </c>
      <c r="B112" s="70" t="s">
        <v>163</v>
      </c>
      <c r="C112" s="21">
        <v>8</v>
      </c>
      <c r="D112" s="21">
        <v>101</v>
      </c>
      <c r="E112" s="18">
        <v>1</v>
      </c>
      <c r="F112" s="66">
        <v>216526.46</v>
      </c>
      <c r="G112" s="58">
        <v>108263.23</v>
      </c>
      <c r="H112" s="59">
        <v>81197.42</v>
      </c>
      <c r="I112" s="39" t="s">
        <v>197</v>
      </c>
      <c r="K112" s="27"/>
      <c r="L112" s="27"/>
      <c r="M112" s="27"/>
      <c r="N112" s="27"/>
    </row>
    <row r="113" spans="1:249" s="4" customFormat="1">
      <c r="A113" s="220">
        <v>11</v>
      </c>
      <c r="B113" s="70" t="s">
        <v>166</v>
      </c>
      <c r="C113" s="21">
        <v>8</v>
      </c>
      <c r="D113" s="21">
        <v>101</v>
      </c>
      <c r="E113" s="18">
        <v>1</v>
      </c>
      <c r="F113" s="66">
        <v>97894.37</v>
      </c>
      <c r="G113" s="58">
        <v>48947.19</v>
      </c>
      <c r="H113" s="59">
        <v>36710.39</v>
      </c>
      <c r="I113" s="39" t="s">
        <v>199</v>
      </c>
      <c r="K113" s="27"/>
      <c r="L113" s="27"/>
      <c r="M113" s="27"/>
      <c r="N113" s="27"/>
    </row>
    <row r="114" spans="1:249" ht="16.5" thickBot="1">
      <c r="A114" s="292" t="s">
        <v>1</v>
      </c>
      <c r="B114" s="292"/>
      <c r="C114" s="90"/>
      <c r="D114" s="90"/>
      <c r="E114" s="91">
        <f>SUM(E103:E113)</f>
        <v>11</v>
      </c>
      <c r="F114" s="92">
        <f>SUM(F103:F113)</f>
        <v>5359197.1099999994</v>
      </c>
      <c r="G114" s="92">
        <f>SUM(G103:G113)</f>
        <v>2679598.5499999998</v>
      </c>
      <c r="H114" s="92">
        <f>SUM(H103:H113)</f>
        <v>2009698.9099999997</v>
      </c>
      <c r="I114" s="290">
        <f>COUNTA(I103:I113)</f>
        <v>11</v>
      </c>
      <c r="J114" s="91">
        <f>SUM(J103:J113)</f>
        <v>5</v>
      </c>
      <c r="K114" s="92">
        <f>SUM(K103:K113)</f>
        <v>1163355.8489671873</v>
      </c>
      <c r="L114" s="92">
        <f>SUM(L103:L113)</f>
        <v>581677.93000000005</v>
      </c>
      <c r="M114" s="92">
        <f>SUM(M103:M113)</f>
        <v>436258.46</v>
      </c>
      <c r="N114" s="283">
        <f>COUNTA(N103:N113)</f>
        <v>5</v>
      </c>
    </row>
    <row r="115" spans="1:249" ht="16.5" thickTop="1">
      <c r="A115" s="124"/>
      <c r="B115" s="124"/>
      <c r="C115" s="124"/>
      <c r="D115" s="124"/>
      <c r="E115" s="140"/>
      <c r="F115" s="125"/>
      <c r="G115" s="125"/>
      <c r="H115" s="125"/>
      <c r="I115" s="21"/>
      <c r="J115" s="140"/>
      <c r="K115" s="125"/>
      <c r="L115" s="125"/>
      <c r="M115" s="125"/>
      <c r="N115" s="135"/>
    </row>
    <row r="116" spans="1:249" s="7" customFormat="1" ht="19.5">
      <c r="A116" s="54" t="s">
        <v>12</v>
      </c>
      <c r="B116" s="54"/>
      <c r="C116" s="174"/>
      <c r="D116" s="27"/>
      <c r="E116" s="7" t="str">
        <f>IF(F116&gt;0,1,"")</f>
        <v/>
      </c>
      <c r="F116" s="38"/>
      <c r="G116" s="38"/>
      <c r="H116" s="38"/>
      <c r="I116" s="21"/>
      <c r="J116" s="27"/>
      <c r="K116" s="7" t="str">
        <f>IF(L116&gt;0,1,"")</f>
        <v/>
      </c>
      <c r="L116" s="27"/>
      <c r="M116" s="27"/>
      <c r="N116" s="174"/>
    </row>
    <row r="117" spans="1:249" s="4" customFormat="1">
      <c r="A117" s="153">
        <v>1</v>
      </c>
      <c r="B117" s="172" t="s">
        <v>123</v>
      </c>
      <c r="C117" s="24">
        <v>5</v>
      </c>
      <c r="D117" s="1">
        <v>302</v>
      </c>
      <c r="E117" s="4">
        <v>1</v>
      </c>
      <c r="F117" s="9">
        <v>103878.91</v>
      </c>
      <c r="G117" s="9">
        <v>51939.45</v>
      </c>
      <c r="H117" s="9">
        <v>38954.589999999997</v>
      </c>
      <c r="I117" s="20" t="s">
        <v>183</v>
      </c>
      <c r="K117" s="9"/>
      <c r="L117" s="9"/>
      <c r="M117" s="9"/>
      <c r="N117" s="187"/>
    </row>
    <row r="118" spans="1:249" s="4" customFormat="1" ht="16.5" thickBot="1">
      <c r="A118" s="291" t="s">
        <v>1</v>
      </c>
      <c r="B118" s="291"/>
      <c r="C118" s="28"/>
      <c r="D118" s="28"/>
      <c r="E118" s="44">
        <f>SUM(E117:E117)</f>
        <v>1</v>
      </c>
      <c r="F118" s="30">
        <f>SUM(F117:F117)</f>
        <v>103878.91</v>
      </c>
      <c r="G118" s="30">
        <f>SUM(G117:G117)</f>
        <v>51939.45</v>
      </c>
      <c r="H118" s="30">
        <f>SUM(H117:H117)</f>
        <v>38954.589999999997</v>
      </c>
      <c r="I118" s="28">
        <f>COUNTA(I117:I117)</f>
        <v>1</v>
      </c>
      <c r="J118" s="28">
        <f>SUM(J117)</f>
        <v>0</v>
      </c>
      <c r="K118" s="30">
        <f>SUM(K117)</f>
        <v>0</v>
      </c>
      <c r="L118" s="30">
        <f>SUM(L117)</f>
        <v>0</v>
      </c>
      <c r="M118" s="30">
        <f>SUM(M117)</f>
        <v>0</v>
      </c>
      <c r="N118" s="284">
        <v>0</v>
      </c>
    </row>
    <row r="119" spans="1:249" ht="16.5" thickTop="1">
      <c r="D119" s="81"/>
      <c r="E119" s="93"/>
      <c r="F119" s="84"/>
      <c r="G119" s="84"/>
      <c r="H119" s="84"/>
      <c r="J119" s="93"/>
      <c r="K119" s="84"/>
      <c r="L119" s="84"/>
      <c r="M119" s="84"/>
      <c r="N119" s="115"/>
      <c r="O119" s="93"/>
      <c r="P119" s="93"/>
      <c r="Q119" s="93"/>
      <c r="R119" s="93"/>
      <c r="S119" s="93"/>
      <c r="T119" s="93"/>
      <c r="U119" s="93"/>
      <c r="V119" s="93"/>
      <c r="W119" s="93"/>
      <c r="X119" s="93"/>
      <c r="Y119" s="93"/>
      <c r="Z119" s="93"/>
      <c r="AA119" s="93"/>
      <c r="AB119" s="93"/>
      <c r="AC119" s="93"/>
      <c r="AD119" s="93"/>
      <c r="AE119" s="93"/>
      <c r="AF119" s="93"/>
      <c r="AG119" s="93"/>
      <c r="AH119" s="93"/>
      <c r="AI119" s="93"/>
      <c r="AJ119" s="93"/>
      <c r="AK119" s="93"/>
      <c r="AL119" s="93"/>
      <c r="AM119" s="93"/>
      <c r="AN119" s="93"/>
      <c r="AO119" s="93"/>
      <c r="AP119" s="93"/>
      <c r="AQ119" s="93"/>
      <c r="AR119" s="93"/>
      <c r="AS119" s="93"/>
      <c r="AT119" s="93"/>
      <c r="AU119" s="93"/>
      <c r="AV119" s="93"/>
      <c r="AW119" s="93"/>
      <c r="AX119" s="93"/>
      <c r="AY119" s="93"/>
      <c r="AZ119" s="93"/>
      <c r="BA119" s="93"/>
      <c r="BB119" s="93"/>
      <c r="BC119" s="93"/>
      <c r="BD119" s="93"/>
      <c r="BE119" s="93"/>
      <c r="BF119" s="93"/>
      <c r="BG119" s="93"/>
      <c r="BH119" s="93"/>
      <c r="BI119" s="93"/>
      <c r="BJ119" s="93"/>
      <c r="BK119" s="93"/>
      <c r="BL119" s="93"/>
      <c r="BM119" s="93"/>
      <c r="BN119" s="93"/>
      <c r="BO119" s="93"/>
      <c r="BP119" s="93"/>
      <c r="BQ119" s="93"/>
      <c r="BR119" s="93"/>
      <c r="BS119" s="93"/>
      <c r="BT119" s="93"/>
      <c r="BU119" s="93"/>
      <c r="BV119" s="93"/>
      <c r="BW119" s="93"/>
      <c r="BX119" s="93"/>
      <c r="BY119" s="93"/>
      <c r="BZ119" s="93"/>
      <c r="CA119" s="93"/>
      <c r="CB119" s="93"/>
      <c r="CC119" s="93"/>
      <c r="CD119" s="93"/>
      <c r="CE119" s="93"/>
      <c r="CF119" s="93"/>
      <c r="CG119" s="93"/>
      <c r="CH119" s="93"/>
      <c r="CI119" s="93"/>
      <c r="CJ119" s="93"/>
      <c r="CK119" s="93"/>
      <c r="CL119" s="93"/>
      <c r="CM119" s="93"/>
      <c r="CN119" s="93"/>
      <c r="CO119" s="93"/>
      <c r="CP119" s="93"/>
      <c r="CQ119" s="93"/>
      <c r="CR119" s="93"/>
      <c r="CS119" s="93"/>
      <c r="CT119" s="93"/>
      <c r="CU119" s="93"/>
      <c r="CV119" s="93"/>
      <c r="CW119" s="93"/>
      <c r="CX119" s="93"/>
      <c r="CY119" s="93"/>
      <c r="CZ119" s="93"/>
      <c r="DA119" s="93"/>
      <c r="DB119" s="93"/>
      <c r="DC119" s="93"/>
      <c r="DD119" s="93"/>
      <c r="DE119" s="93"/>
      <c r="DF119" s="93"/>
      <c r="DG119" s="93"/>
      <c r="DH119" s="93"/>
      <c r="DI119" s="93"/>
      <c r="DJ119" s="93"/>
      <c r="DK119" s="93"/>
      <c r="DL119" s="93"/>
      <c r="DM119" s="93"/>
      <c r="DN119" s="93"/>
      <c r="DO119" s="93"/>
      <c r="DP119" s="93"/>
      <c r="DQ119" s="93"/>
      <c r="DR119" s="93"/>
      <c r="DS119" s="93"/>
      <c r="DT119" s="93"/>
      <c r="DU119" s="93"/>
      <c r="DV119" s="93"/>
      <c r="DW119" s="93"/>
      <c r="DX119" s="93"/>
      <c r="DY119" s="93"/>
      <c r="DZ119" s="93"/>
      <c r="EA119" s="93"/>
      <c r="EB119" s="93"/>
      <c r="EC119" s="93"/>
      <c r="ED119" s="93"/>
      <c r="EE119" s="93"/>
      <c r="EF119" s="93"/>
      <c r="EG119" s="93"/>
      <c r="EH119" s="93"/>
      <c r="EI119" s="93"/>
      <c r="EJ119" s="93"/>
      <c r="EK119" s="93"/>
      <c r="EL119" s="93"/>
      <c r="EM119" s="93"/>
      <c r="EN119" s="93"/>
      <c r="EO119" s="93"/>
      <c r="EP119" s="93"/>
      <c r="EQ119" s="93"/>
      <c r="ER119" s="93"/>
      <c r="ES119" s="93"/>
      <c r="ET119" s="93"/>
      <c r="EU119" s="93"/>
      <c r="EV119" s="93"/>
      <c r="EW119" s="93"/>
      <c r="EX119" s="93"/>
      <c r="EY119" s="93"/>
      <c r="EZ119" s="93"/>
      <c r="FA119" s="93"/>
      <c r="FB119" s="93"/>
      <c r="FC119" s="93"/>
      <c r="FD119" s="93"/>
      <c r="FE119" s="93"/>
      <c r="FF119" s="93"/>
      <c r="FG119" s="93"/>
      <c r="FH119" s="93"/>
      <c r="FI119" s="93"/>
      <c r="FJ119" s="93"/>
      <c r="FK119" s="93"/>
      <c r="FL119" s="93"/>
      <c r="FM119" s="93"/>
      <c r="FN119" s="93"/>
      <c r="FO119" s="93"/>
      <c r="FP119" s="93"/>
      <c r="FQ119" s="93"/>
      <c r="FR119" s="93"/>
      <c r="FS119" s="93"/>
      <c r="FT119" s="93"/>
      <c r="FU119" s="93"/>
      <c r="FV119" s="93"/>
      <c r="FW119" s="93"/>
      <c r="FX119" s="93"/>
      <c r="FY119" s="93"/>
      <c r="FZ119" s="93"/>
      <c r="GA119" s="93"/>
      <c r="GB119" s="93"/>
      <c r="GC119" s="93"/>
      <c r="GD119" s="93"/>
      <c r="GE119" s="93"/>
      <c r="GF119" s="93"/>
      <c r="GG119" s="93"/>
      <c r="GH119" s="93"/>
      <c r="GI119" s="93"/>
      <c r="GJ119" s="93"/>
      <c r="GK119" s="93"/>
      <c r="GL119" s="93"/>
      <c r="GM119" s="93"/>
      <c r="GN119" s="93"/>
      <c r="GO119" s="93"/>
      <c r="GP119" s="93"/>
      <c r="GQ119" s="93"/>
      <c r="GR119" s="93"/>
      <c r="GS119" s="93"/>
      <c r="GT119" s="93"/>
      <c r="GU119" s="93"/>
      <c r="GV119" s="93"/>
      <c r="GW119" s="93"/>
      <c r="GX119" s="93"/>
      <c r="GY119" s="93"/>
      <c r="GZ119" s="93"/>
      <c r="HA119" s="93"/>
      <c r="HB119" s="93"/>
      <c r="HC119" s="93"/>
      <c r="HD119" s="93"/>
      <c r="HE119" s="93"/>
      <c r="HF119" s="93"/>
      <c r="HG119" s="93"/>
      <c r="HH119" s="93"/>
      <c r="HI119" s="93"/>
      <c r="HJ119" s="93"/>
      <c r="HK119" s="93"/>
      <c r="HL119" s="93"/>
      <c r="HM119" s="93"/>
      <c r="HN119" s="93"/>
      <c r="HO119" s="93"/>
      <c r="HP119" s="93"/>
      <c r="HQ119" s="93"/>
      <c r="HR119" s="93"/>
      <c r="HS119" s="93"/>
      <c r="HT119" s="93"/>
      <c r="HU119" s="93"/>
      <c r="HV119" s="93"/>
      <c r="HW119" s="93"/>
      <c r="HX119" s="93"/>
      <c r="HY119" s="93"/>
      <c r="HZ119" s="93"/>
      <c r="IA119" s="93"/>
      <c r="IB119" s="93"/>
      <c r="IC119" s="93"/>
      <c r="ID119" s="93"/>
      <c r="IE119" s="93"/>
      <c r="IF119" s="93"/>
      <c r="IG119" s="93"/>
      <c r="IH119" s="93"/>
      <c r="II119" s="93"/>
      <c r="IJ119" s="93"/>
      <c r="IK119" s="93"/>
      <c r="IL119" s="93"/>
      <c r="IM119" s="93"/>
      <c r="IN119" s="93"/>
      <c r="IO119" s="93"/>
    </row>
    <row r="120" spans="1:249" ht="19.5">
      <c r="A120" s="86" t="s">
        <v>13</v>
      </c>
      <c r="B120" s="86"/>
      <c r="C120" s="175"/>
      <c r="D120" s="87"/>
      <c r="E120" s="93"/>
      <c r="F120" s="88"/>
      <c r="G120" s="88"/>
      <c r="H120" s="88"/>
      <c r="I120" s="27"/>
      <c r="J120" s="93"/>
      <c r="K120" s="87"/>
      <c r="L120" s="87"/>
      <c r="M120" s="87"/>
      <c r="N120" s="115"/>
      <c r="O120" s="93"/>
      <c r="P120" s="93"/>
      <c r="Q120" s="93"/>
      <c r="R120" s="93"/>
      <c r="S120" s="93"/>
      <c r="T120" s="93"/>
      <c r="U120" s="93"/>
      <c r="V120" s="93"/>
      <c r="W120" s="93"/>
      <c r="X120" s="93"/>
      <c r="Y120" s="93"/>
      <c r="Z120" s="93"/>
      <c r="AA120" s="93"/>
      <c r="AB120" s="93"/>
      <c r="AC120" s="93"/>
      <c r="AD120" s="93"/>
      <c r="AE120" s="93"/>
      <c r="AF120" s="93"/>
      <c r="AG120" s="93"/>
      <c r="AH120" s="93"/>
      <c r="AI120" s="93"/>
      <c r="AJ120" s="93"/>
      <c r="AK120" s="93"/>
      <c r="AL120" s="93"/>
      <c r="AM120" s="93"/>
      <c r="AN120" s="93"/>
      <c r="AO120" s="93"/>
      <c r="AP120" s="93"/>
      <c r="AQ120" s="93"/>
      <c r="AR120" s="93"/>
      <c r="AS120" s="93"/>
      <c r="AT120" s="93"/>
      <c r="AU120" s="93"/>
      <c r="AV120" s="93"/>
      <c r="AW120" s="93"/>
      <c r="AX120" s="93"/>
      <c r="AY120" s="93"/>
      <c r="AZ120" s="93"/>
      <c r="BA120" s="93"/>
      <c r="BB120" s="93"/>
      <c r="BC120" s="93"/>
      <c r="BD120" s="93"/>
      <c r="BE120" s="93"/>
      <c r="BF120" s="93"/>
      <c r="BG120" s="93"/>
      <c r="BH120" s="93"/>
      <c r="BI120" s="93"/>
      <c r="BJ120" s="93"/>
      <c r="BK120" s="93"/>
      <c r="BL120" s="93"/>
      <c r="BM120" s="93"/>
      <c r="BN120" s="93"/>
      <c r="BO120" s="93"/>
      <c r="BP120" s="93"/>
      <c r="BQ120" s="93"/>
      <c r="BR120" s="93"/>
      <c r="BS120" s="93"/>
      <c r="BT120" s="93"/>
      <c r="BU120" s="93"/>
      <c r="BV120" s="93"/>
      <c r="BW120" s="93"/>
      <c r="BX120" s="93"/>
      <c r="BY120" s="93"/>
      <c r="BZ120" s="93"/>
      <c r="CA120" s="93"/>
      <c r="CB120" s="93"/>
      <c r="CC120" s="93"/>
      <c r="CD120" s="93"/>
      <c r="CE120" s="93"/>
      <c r="CF120" s="93"/>
      <c r="CG120" s="93"/>
      <c r="CH120" s="93"/>
      <c r="CI120" s="93"/>
      <c r="CJ120" s="93"/>
      <c r="CK120" s="93"/>
      <c r="CL120" s="93"/>
      <c r="CM120" s="93"/>
      <c r="CN120" s="93"/>
      <c r="CO120" s="93"/>
      <c r="CP120" s="93"/>
      <c r="CQ120" s="93"/>
      <c r="CR120" s="93"/>
      <c r="CS120" s="93"/>
      <c r="CT120" s="93"/>
      <c r="CU120" s="93"/>
      <c r="CV120" s="93"/>
      <c r="CW120" s="93"/>
      <c r="CX120" s="93"/>
      <c r="CY120" s="93"/>
      <c r="CZ120" s="93"/>
      <c r="DA120" s="93"/>
      <c r="DB120" s="93"/>
      <c r="DC120" s="93"/>
      <c r="DD120" s="93"/>
      <c r="DE120" s="93"/>
      <c r="DF120" s="93"/>
      <c r="DG120" s="93"/>
      <c r="DH120" s="93"/>
      <c r="DI120" s="93"/>
      <c r="DJ120" s="93"/>
      <c r="DK120" s="93"/>
      <c r="DL120" s="93"/>
      <c r="DM120" s="93"/>
      <c r="DN120" s="93"/>
      <c r="DO120" s="93"/>
      <c r="DP120" s="93"/>
      <c r="DQ120" s="93"/>
      <c r="DR120" s="93"/>
      <c r="DS120" s="93"/>
      <c r="DT120" s="93"/>
      <c r="DU120" s="93"/>
      <c r="DV120" s="93"/>
      <c r="DW120" s="93"/>
      <c r="DX120" s="93"/>
      <c r="DY120" s="93"/>
      <c r="DZ120" s="93"/>
      <c r="EA120" s="93"/>
      <c r="EB120" s="93"/>
      <c r="EC120" s="93"/>
      <c r="ED120" s="93"/>
      <c r="EE120" s="93"/>
      <c r="EF120" s="93"/>
      <c r="EG120" s="93"/>
      <c r="EH120" s="93"/>
      <c r="EI120" s="93"/>
      <c r="EJ120" s="93"/>
      <c r="EK120" s="93"/>
      <c r="EL120" s="93"/>
      <c r="EM120" s="93"/>
      <c r="EN120" s="93"/>
      <c r="EO120" s="93"/>
      <c r="EP120" s="93"/>
      <c r="EQ120" s="93"/>
      <c r="ER120" s="93"/>
      <c r="ES120" s="93"/>
      <c r="ET120" s="93"/>
      <c r="EU120" s="93"/>
      <c r="EV120" s="93"/>
      <c r="EW120" s="93"/>
      <c r="EX120" s="93"/>
      <c r="EY120" s="93"/>
      <c r="EZ120" s="93"/>
      <c r="FA120" s="93"/>
      <c r="FB120" s="93"/>
      <c r="FC120" s="93"/>
      <c r="FD120" s="93"/>
      <c r="FE120" s="93"/>
      <c r="FF120" s="93"/>
      <c r="FG120" s="93"/>
      <c r="FH120" s="93"/>
      <c r="FI120" s="93"/>
      <c r="FJ120" s="93"/>
      <c r="FK120" s="93"/>
      <c r="FL120" s="93"/>
      <c r="FM120" s="93"/>
      <c r="FN120" s="93"/>
      <c r="FO120" s="93"/>
      <c r="FP120" s="93"/>
      <c r="FQ120" s="93"/>
      <c r="FR120" s="93"/>
      <c r="FS120" s="93"/>
      <c r="FT120" s="93"/>
      <c r="FU120" s="93"/>
      <c r="FV120" s="93"/>
      <c r="FW120" s="93"/>
      <c r="FX120" s="93"/>
      <c r="FY120" s="93"/>
      <c r="FZ120" s="93"/>
      <c r="GA120" s="93"/>
      <c r="GB120" s="93"/>
      <c r="GC120" s="93"/>
      <c r="GD120" s="93"/>
      <c r="GE120" s="93"/>
      <c r="GF120" s="93"/>
      <c r="GG120" s="93"/>
      <c r="GH120" s="93"/>
      <c r="GI120" s="93"/>
      <c r="GJ120" s="93"/>
      <c r="GK120" s="93"/>
      <c r="GL120" s="93"/>
      <c r="GM120" s="93"/>
      <c r="GN120" s="93"/>
      <c r="GO120" s="93"/>
      <c r="GP120" s="93"/>
      <c r="GQ120" s="93"/>
      <c r="GR120" s="93"/>
      <c r="GS120" s="93"/>
      <c r="GT120" s="93"/>
      <c r="GU120" s="93"/>
      <c r="GV120" s="93"/>
      <c r="GW120" s="93"/>
      <c r="GX120" s="93"/>
      <c r="GY120" s="93"/>
      <c r="GZ120" s="93"/>
      <c r="HA120" s="93"/>
      <c r="HB120" s="93"/>
      <c r="HC120" s="93"/>
      <c r="HD120" s="93"/>
      <c r="HE120" s="93"/>
      <c r="HF120" s="93"/>
      <c r="HG120" s="93"/>
      <c r="HH120" s="93"/>
      <c r="HI120" s="93"/>
      <c r="HJ120" s="93"/>
      <c r="HK120" s="93"/>
      <c r="HL120" s="93"/>
      <c r="HM120" s="93"/>
      <c r="HN120" s="93"/>
      <c r="HO120" s="93"/>
      <c r="HP120" s="93"/>
      <c r="HQ120" s="93"/>
      <c r="HR120" s="93"/>
      <c r="HS120" s="93"/>
      <c r="HT120" s="93"/>
      <c r="HU120" s="93"/>
      <c r="HV120" s="93"/>
      <c r="HW120" s="93"/>
      <c r="HX120" s="93"/>
      <c r="HY120" s="93"/>
      <c r="HZ120" s="93"/>
      <c r="IA120" s="93"/>
      <c r="IB120" s="93"/>
      <c r="IC120" s="93"/>
      <c r="ID120" s="93"/>
      <c r="IE120" s="93"/>
      <c r="IF120" s="93"/>
      <c r="IG120" s="93"/>
      <c r="IH120" s="93"/>
      <c r="II120" s="93"/>
      <c r="IJ120" s="93"/>
      <c r="IK120" s="93"/>
      <c r="IL120" s="93"/>
      <c r="IM120" s="93"/>
      <c r="IN120" s="93"/>
      <c r="IO120" s="93"/>
    </row>
    <row r="121" spans="1:249">
      <c r="A121" s="89">
        <v>1</v>
      </c>
      <c r="B121" s="100" t="s">
        <v>115</v>
      </c>
      <c r="C121" s="135">
        <v>1</v>
      </c>
      <c r="D121" s="135">
        <v>101</v>
      </c>
      <c r="E121" s="100">
        <v>1</v>
      </c>
      <c r="F121" s="109">
        <v>304114.62</v>
      </c>
      <c r="G121" s="109">
        <v>152057.31</v>
      </c>
      <c r="H121" s="109">
        <v>114042.98</v>
      </c>
      <c r="I121" s="39" t="s">
        <v>48</v>
      </c>
      <c r="J121" s="100">
        <f>IF(K121&gt;0,1,"")</f>
        <v>1</v>
      </c>
      <c r="K121" s="103">
        <v>282413.6041624975</v>
      </c>
      <c r="L121" s="103">
        <v>141206.79999999999</v>
      </c>
      <c r="M121" s="103">
        <v>105905.1</v>
      </c>
      <c r="N121" s="135" t="s">
        <v>192</v>
      </c>
      <c r="O121" s="96"/>
      <c r="P121" s="96"/>
      <c r="Q121" s="96"/>
      <c r="R121" s="96"/>
      <c r="S121" s="96"/>
      <c r="T121" s="96"/>
      <c r="U121" s="96"/>
      <c r="V121" s="96"/>
      <c r="W121" s="96"/>
      <c r="X121" s="96"/>
      <c r="Y121" s="96"/>
      <c r="Z121" s="96"/>
      <c r="AA121" s="96"/>
      <c r="AB121" s="96"/>
      <c r="AC121" s="96"/>
      <c r="AD121" s="96"/>
      <c r="AE121" s="96"/>
      <c r="AF121" s="96"/>
      <c r="AG121" s="96"/>
      <c r="AH121" s="96"/>
      <c r="AI121" s="96"/>
      <c r="AJ121" s="96"/>
      <c r="AK121" s="96"/>
      <c r="AL121" s="96"/>
      <c r="AM121" s="96"/>
      <c r="AN121" s="96"/>
      <c r="AO121" s="96"/>
      <c r="AP121" s="96"/>
      <c r="AQ121" s="96"/>
      <c r="AR121" s="96"/>
      <c r="AS121" s="96"/>
      <c r="AT121" s="96"/>
      <c r="AU121" s="96"/>
      <c r="AV121" s="96"/>
      <c r="AW121" s="96"/>
      <c r="AX121" s="96"/>
      <c r="AY121" s="96"/>
      <c r="AZ121" s="96"/>
      <c r="BA121" s="96"/>
      <c r="BB121" s="96"/>
      <c r="BC121" s="96"/>
      <c r="BD121" s="96"/>
      <c r="BE121" s="96"/>
      <c r="BF121" s="96"/>
      <c r="BG121" s="96"/>
      <c r="BH121" s="96"/>
      <c r="BI121" s="96"/>
      <c r="BJ121" s="96"/>
      <c r="BK121" s="96"/>
      <c r="BL121" s="96"/>
      <c r="BM121" s="96"/>
      <c r="BN121" s="96"/>
      <c r="BO121" s="96"/>
      <c r="BP121" s="96"/>
      <c r="BQ121" s="96"/>
      <c r="BR121" s="96"/>
      <c r="BS121" s="96"/>
      <c r="BT121" s="96"/>
      <c r="BU121" s="96"/>
      <c r="BV121" s="96"/>
      <c r="BW121" s="96"/>
      <c r="BX121" s="96"/>
      <c r="BY121" s="96"/>
      <c r="BZ121" s="96"/>
      <c r="CA121" s="96"/>
      <c r="CB121" s="96"/>
      <c r="CC121" s="96"/>
      <c r="CD121" s="96"/>
      <c r="CE121" s="96"/>
      <c r="CF121" s="96"/>
      <c r="CG121" s="96"/>
      <c r="CH121" s="96"/>
      <c r="CI121" s="96"/>
      <c r="CJ121" s="96"/>
      <c r="CK121" s="96"/>
      <c r="CL121" s="96"/>
      <c r="CM121" s="96"/>
      <c r="CN121" s="96"/>
      <c r="CO121" s="96"/>
      <c r="CP121" s="96"/>
      <c r="CQ121" s="96"/>
      <c r="CR121" s="96"/>
      <c r="CS121" s="96"/>
      <c r="CT121" s="96"/>
      <c r="CU121" s="96"/>
      <c r="CV121" s="96"/>
      <c r="CW121" s="96"/>
      <c r="CX121" s="96"/>
      <c r="CY121" s="96"/>
      <c r="CZ121" s="96"/>
      <c r="DA121" s="96"/>
      <c r="DB121" s="96"/>
      <c r="DC121" s="96"/>
      <c r="DD121" s="96"/>
      <c r="DE121" s="96"/>
      <c r="DF121" s="96"/>
      <c r="DG121" s="96"/>
      <c r="DH121" s="96"/>
      <c r="DI121" s="96"/>
      <c r="DJ121" s="96"/>
      <c r="DK121" s="96"/>
      <c r="DL121" s="96"/>
      <c r="DM121" s="96"/>
      <c r="DN121" s="96"/>
      <c r="DO121" s="96"/>
      <c r="DP121" s="96"/>
      <c r="DQ121" s="96"/>
      <c r="DR121" s="96"/>
      <c r="DS121" s="96"/>
      <c r="DT121" s="96"/>
      <c r="DU121" s="96"/>
      <c r="DV121" s="96"/>
      <c r="DW121" s="96"/>
      <c r="DX121" s="96"/>
      <c r="DY121" s="96"/>
      <c r="DZ121" s="96"/>
      <c r="EA121" s="96"/>
      <c r="EB121" s="96"/>
      <c r="EC121" s="96"/>
      <c r="ED121" s="96"/>
      <c r="EE121" s="96"/>
      <c r="EF121" s="96"/>
      <c r="EG121" s="96"/>
      <c r="EH121" s="96"/>
      <c r="EI121" s="96"/>
      <c r="EJ121" s="96"/>
      <c r="EK121" s="96"/>
      <c r="EL121" s="96"/>
      <c r="EM121" s="96"/>
      <c r="EN121" s="96"/>
      <c r="EO121" s="96"/>
      <c r="EP121" s="96"/>
      <c r="EQ121" s="96"/>
      <c r="ER121" s="96"/>
      <c r="ES121" s="96"/>
      <c r="ET121" s="96"/>
      <c r="EU121" s="96"/>
      <c r="EV121" s="96"/>
      <c r="EW121" s="96"/>
      <c r="EX121" s="96"/>
      <c r="EY121" s="96"/>
      <c r="EZ121" s="96"/>
      <c r="FA121" s="96"/>
      <c r="FB121" s="96"/>
      <c r="FC121" s="96"/>
      <c r="FD121" s="96"/>
      <c r="FE121" s="96"/>
      <c r="FF121" s="96"/>
      <c r="FG121" s="96"/>
      <c r="FH121" s="96"/>
      <c r="FI121" s="96"/>
      <c r="FJ121" s="96"/>
      <c r="FK121" s="96"/>
      <c r="FL121" s="96"/>
      <c r="FM121" s="96"/>
      <c r="FN121" s="96"/>
      <c r="FO121" s="96"/>
      <c r="FP121" s="96"/>
      <c r="FQ121" s="96"/>
      <c r="FR121" s="96"/>
      <c r="FS121" s="96"/>
      <c r="FT121" s="96"/>
      <c r="FU121" s="96"/>
      <c r="FV121" s="96"/>
      <c r="FW121" s="96"/>
      <c r="FX121" s="96"/>
      <c r="FY121" s="96"/>
      <c r="FZ121" s="96"/>
      <c r="GA121" s="96"/>
      <c r="GB121" s="96"/>
      <c r="GC121" s="96"/>
      <c r="GD121" s="96"/>
      <c r="GE121" s="96"/>
      <c r="GF121" s="96"/>
      <c r="GG121" s="96"/>
      <c r="GH121" s="96"/>
      <c r="GI121" s="96"/>
      <c r="GJ121" s="96"/>
      <c r="GK121" s="96"/>
      <c r="GL121" s="96"/>
      <c r="GM121" s="96"/>
      <c r="GN121" s="96"/>
      <c r="GO121" s="96"/>
      <c r="GP121" s="96"/>
      <c r="GQ121" s="96"/>
      <c r="GR121" s="96"/>
      <c r="GS121" s="96"/>
      <c r="GT121" s="96"/>
      <c r="GU121" s="96"/>
      <c r="GV121" s="96"/>
      <c r="GW121" s="96"/>
      <c r="GX121" s="96"/>
      <c r="GY121" s="96"/>
      <c r="GZ121" s="96"/>
      <c r="HA121" s="96"/>
      <c r="HB121" s="96"/>
      <c r="HC121" s="96"/>
      <c r="HD121" s="96"/>
      <c r="HE121" s="96"/>
      <c r="HF121" s="96"/>
      <c r="HG121" s="96"/>
      <c r="HH121" s="96"/>
      <c r="HI121" s="96"/>
      <c r="HJ121" s="96"/>
      <c r="HK121" s="96"/>
      <c r="HL121" s="96"/>
      <c r="HM121" s="96"/>
      <c r="HN121" s="96"/>
      <c r="HO121" s="96"/>
      <c r="HP121" s="96"/>
      <c r="HQ121" s="96"/>
      <c r="HR121" s="96"/>
      <c r="HS121" s="96"/>
      <c r="HT121" s="96"/>
      <c r="HU121" s="96"/>
      <c r="HV121" s="96"/>
      <c r="HW121" s="96"/>
      <c r="HX121" s="96"/>
      <c r="HY121" s="96"/>
      <c r="HZ121" s="96"/>
      <c r="IA121" s="96"/>
      <c r="IB121" s="96"/>
      <c r="IC121" s="96"/>
      <c r="ID121" s="96"/>
      <c r="IE121" s="96"/>
      <c r="IF121" s="96"/>
      <c r="IG121" s="96"/>
      <c r="IH121" s="96"/>
      <c r="II121" s="96"/>
      <c r="IJ121" s="96"/>
      <c r="IK121" s="96"/>
      <c r="IL121" s="96"/>
      <c r="IM121" s="96"/>
      <c r="IN121" s="96"/>
      <c r="IO121" s="96"/>
    </row>
    <row r="122" spans="1:249" s="7" customFormat="1">
      <c r="A122" s="23">
        <v>2</v>
      </c>
      <c r="B122" s="18" t="s">
        <v>57</v>
      </c>
      <c r="C122" s="21">
        <v>3</v>
      </c>
      <c r="D122" s="21">
        <v>101</v>
      </c>
      <c r="E122" s="18">
        <v>1</v>
      </c>
      <c r="F122" s="59">
        <v>103572.97</v>
      </c>
      <c r="G122" s="59">
        <v>56965.13</v>
      </c>
      <c r="H122" s="59">
        <v>42723.85</v>
      </c>
      <c r="I122" s="144" t="s">
        <v>78</v>
      </c>
      <c r="J122" s="27"/>
      <c r="L122" s="27"/>
      <c r="M122" s="27"/>
      <c r="N122" s="174"/>
    </row>
    <row r="123" spans="1:249" s="7" customFormat="1" ht="20.25" customHeight="1">
      <c r="A123" s="155">
        <v>3</v>
      </c>
      <c r="B123" s="50" t="s">
        <v>97</v>
      </c>
      <c r="C123" s="21">
        <v>6</v>
      </c>
      <c r="D123" s="21">
        <v>101</v>
      </c>
      <c r="E123" s="18">
        <v>1</v>
      </c>
      <c r="F123" s="59">
        <v>76241.31</v>
      </c>
      <c r="G123" s="59">
        <v>41932.720000000001</v>
      </c>
      <c r="H123" s="59">
        <v>31449.54</v>
      </c>
      <c r="I123" s="39" t="s">
        <v>155</v>
      </c>
      <c r="K123" s="27"/>
      <c r="L123" s="27"/>
      <c r="M123" s="27"/>
      <c r="N123" s="174"/>
    </row>
    <row r="124" spans="1:249" s="7" customFormat="1" ht="31.5">
      <c r="A124" s="155">
        <v>4</v>
      </c>
      <c r="B124" s="50" t="s">
        <v>113</v>
      </c>
      <c r="C124" s="21">
        <v>6</v>
      </c>
      <c r="D124" s="21">
        <v>103</v>
      </c>
      <c r="E124" s="18">
        <v>1</v>
      </c>
      <c r="F124" s="59">
        <v>903996.18</v>
      </c>
      <c r="G124" s="59">
        <v>451998.09</v>
      </c>
      <c r="H124" s="59">
        <v>338998.57</v>
      </c>
      <c r="I124" s="39" t="s">
        <v>162</v>
      </c>
      <c r="K124" s="27"/>
      <c r="L124" s="27"/>
      <c r="M124" s="27"/>
      <c r="N124" s="174"/>
    </row>
    <row r="125" spans="1:249" ht="16.5" thickBot="1">
      <c r="A125" s="292" t="s">
        <v>1</v>
      </c>
      <c r="B125" s="292"/>
      <c r="C125" s="121"/>
      <c r="D125" s="90"/>
      <c r="E125" s="91">
        <f>SUM(E121:E124)</f>
        <v>4</v>
      </c>
      <c r="F125" s="92">
        <f>SUM(F121:F124)</f>
        <v>1387925.08</v>
      </c>
      <c r="G125" s="92">
        <f>SUM(G121:G124)</f>
        <v>702953.25</v>
      </c>
      <c r="H125" s="92">
        <f>SUM(H121:H124)</f>
        <v>527214.93999999994</v>
      </c>
      <c r="I125" s="290">
        <f>COUNTA(I121:I124)</f>
        <v>4</v>
      </c>
      <c r="J125" s="91">
        <f>SUM(J121)</f>
        <v>1</v>
      </c>
      <c r="K125" s="92">
        <f>SUM(K121)</f>
        <v>282413.6041624975</v>
      </c>
      <c r="L125" s="92">
        <f>SUM(L121)</f>
        <v>141206.79999999999</v>
      </c>
      <c r="M125" s="92">
        <f>SUM(M121)</f>
        <v>105905.1</v>
      </c>
      <c r="N125" s="188">
        <f>COUNTA(N121:N124)</f>
        <v>1</v>
      </c>
    </row>
    <row r="126" spans="1:249" ht="16.5" thickTop="1">
      <c r="A126" s="124"/>
      <c r="B126" s="124"/>
      <c r="C126" s="141"/>
      <c r="D126" s="124"/>
      <c r="E126" s="140"/>
      <c r="F126" s="125"/>
      <c r="G126" s="125"/>
      <c r="H126" s="125"/>
      <c r="J126" s="140"/>
      <c r="K126" s="125"/>
      <c r="L126" s="125"/>
      <c r="M126" s="125"/>
      <c r="N126" s="135"/>
    </row>
    <row r="127" spans="1:249" s="4" customFormat="1" ht="19.5">
      <c r="A127" s="54" t="s">
        <v>14</v>
      </c>
      <c r="B127" s="54"/>
      <c r="C127" s="174"/>
      <c r="D127" s="27"/>
      <c r="F127" s="38"/>
      <c r="G127" s="63"/>
      <c r="H127" s="38"/>
      <c r="I127" s="27"/>
      <c r="J127" s="27"/>
      <c r="L127" s="27"/>
      <c r="M127" s="27"/>
      <c r="N127" s="174"/>
    </row>
    <row r="128" spans="1:249" s="8" customFormat="1">
      <c r="A128" s="23">
        <v>1</v>
      </c>
      <c r="B128" s="18" t="s">
        <v>55</v>
      </c>
      <c r="C128" s="21">
        <v>3</v>
      </c>
      <c r="D128" s="21">
        <v>101</v>
      </c>
      <c r="E128" s="4">
        <v>1</v>
      </c>
      <c r="F128" s="59">
        <v>591898.62</v>
      </c>
      <c r="G128" s="59">
        <f>88784.79+266354.38</f>
        <v>355139.17</v>
      </c>
      <c r="H128" s="59">
        <v>266354.38</v>
      </c>
      <c r="I128" s="164" t="s">
        <v>78</v>
      </c>
      <c r="J128" s="27"/>
      <c r="L128" s="27"/>
      <c r="M128" s="27"/>
      <c r="N128" s="174"/>
    </row>
    <row r="129" spans="1:249" s="8" customFormat="1">
      <c r="A129" s="23">
        <v>2</v>
      </c>
      <c r="B129" s="50" t="s">
        <v>56</v>
      </c>
      <c r="C129" s="21">
        <v>3</v>
      </c>
      <c r="D129" s="21">
        <v>103</v>
      </c>
      <c r="E129" s="4">
        <v>1</v>
      </c>
      <c r="F129" s="59">
        <v>1371209.28</v>
      </c>
      <c r="G129" s="59">
        <v>685604.64</v>
      </c>
      <c r="H129" s="59">
        <v>514203.48</v>
      </c>
      <c r="I129" s="144" t="s">
        <v>138</v>
      </c>
      <c r="J129" s="27"/>
      <c r="L129" s="27"/>
      <c r="M129" s="27"/>
      <c r="N129" s="174"/>
    </row>
    <row r="130" spans="1:249" s="8" customFormat="1">
      <c r="A130" s="155">
        <v>3</v>
      </c>
      <c r="B130" s="50" t="s">
        <v>82</v>
      </c>
      <c r="C130" s="21">
        <v>6</v>
      </c>
      <c r="D130" s="21">
        <v>103</v>
      </c>
      <c r="E130" s="4">
        <v>1</v>
      </c>
      <c r="F130" s="59">
        <v>533579.34</v>
      </c>
      <c r="G130" s="59">
        <v>266789.67</v>
      </c>
      <c r="H130" s="59">
        <v>200092.25</v>
      </c>
      <c r="I130" s="39" t="s">
        <v>152</v>
      </c>
      <c r="K130" s="27"/>
      <c r="L130" s="27"/>
      <c r="M130" s="27"/>
      <c r="N130" s="174"/>
    </row>
    <row r="131" spans="1:249" s="4" customFormat="1" ht="16.5" thickBot="1">
      <c r="A131" s="291" t="s">
        <v>1</v>
      </c>
      <c r="B131" s="291"/>
      <c r="C131" s="28"/>
      <c r="D131" s="28"/>
      <c r="E131" s="44">
        <f>SUM(E128:E130)</f>
        <v>3</v>
      </c>
      <c r="F131" s="30">
        <f>SUM(F128:F130)</f>
        <v>2496687.2399999998</v>
      </c>
      <c r="G131" s="30">
        <f>SUM(G128:G130)</f>
        <v>1307533.48</v>
      </c>
      <c r="H131" s="30">
        <f>SUM(H128:H130)</f>
        <v>980650.11</v>
      </c>
      <c r="I131" s="290">
        <f>COUNTA(I128:I130)</f>
        <v>3</v>
      </c>
      <c r="J131" s="33">
        <f>COUNTA(J128:J130)</f>
        <v>0</v>
      </c>
      <c r="K131" s="30">
        <f>SUM(K128:K130)</f>
        <v>0</v>
      </c>
      <c r="L131" s="30">
        <f>SUM(L128:L130)</f>
        <v>0</v>
      </c>
      <c r="M131" s="30">
        <f>SUM(M128:M130)</f>
        <v>0</v>
      </c>
      <c r="N131" s="284">
        <v>0</v>
      </c>
    </row>
    <row r="132" spans="1:249" ht="16.5" thickTop="1">
      <c r="A132" s="94"/>
      <c r="B132" s="94"/>
      <c r="C132" s="94"/>
      <c r="D132" s="107"/>
      <c r="F132" s="117"/>
      <c r="G132" s="108"/>
      <c r="H132" s="108"/>
      <c r="I132" s="27"/>
      <c r="K132" s="108"/>
      <c r="L132" s="108"/>
      <c r="M132" s="108"/>
      <c r="N132" s="135"/>
    </row>
    <row r="133" spans="1:249" ht="19.5">
      <c r="A133" s="86" t="s">
        <v>15</v>
      </c>
      <c r="B133" s="86"/>
      <c r="C133" s="175"/>
      <c r="D133" s="87"/>
      <c r="F133" s="88"/>
      <c r="G133" s="88"/>
      <c r="H133" s="88"/>
      <c r="I133" s="27"/>
      <c r="K133" s="87"/>
      <c r="L133" s="87"/>
      <c r="M133" s="87"/>
      <c r="N133" s="135"/>
    </row>
    <row r="134" spans="1:249" ht="67.5" customHeight="1">
      <c r="A134" s="89">
        <v>1</v>
      </c>
      <c r="B134" s="50" t="s">
        <v>32</v>
      </c>
      <c r="C134" s="135">
        <v>1</v>
      </c>
      <c r="D134" s="135">
        <v>103</v>
      </c>
      <c r="E134" s="79">
        <v>1</v>
      </c>
      <c r="F134" s="109">
        <v>500538.56</v>
      </c>
      <c r="G134" s="109">
        <v>250269.28</v>
      </c>
      <c r="H134" s="109">
        <v>187701.96</v>
      </c>
      <c r="I134" s="39" t="s">
        <v>46</v>
      </c>
      <c r="J134" s="93"/>
      <c r="K134" s="87"/>
      <c r="L134" s="87"/>
      <c r="M134" s="87"/>
      <c r="N134" s="115"/>
      <c r="O134" s="93"/>
      <c r="P134" s="93"/>
      <c r="Q134" s="93"/>
      <c r="R134" s="93"/>
      <c r="S134" s="93"/>
      <c r="T134" s="93"/>
      <c r="U134" s="93"/>
      <c r="V134" s="93"/>
      <c r="W134" s="93"/>
      <c r="X134" s="93"/>
      <c r="Y134" s="93"/>
      <c r="Z134" s="93"/>
      <c r="AA134" s="93"/>
      <c r="AB134" s="93"/>
      <c r="AC134" s="93"/>
      <c r="AD134" s="93"/>
      <c r="AE134" s="93"/>
      <c r="AF134" s="93"/>
      <c r="AG134" s="93"/>
      <c r="AH134" s="93"/>
      <c r="AI134" s="93"/>
      <c r="AJ134" s="93"/>
      <c r="AK134" s="93"/>
      <c r="AL134" s="93"/>
      <c r="AM134" s="93"/>
      <c r="AN134" s="93"/>
      <c r="AO134" s="93"/>
      <c r="AP134" s="93"/>
      <c r="AQ134" s="93"/>
      <c r="AR134" s="93"/>
      <c r="AS134" s="93"/>
      <c r="AT134" s="93"/>
      <c r="AU134" s="93"/>
      <c r="AV134" s="93"/>
      <c r="AW134" s="93"/>
      <c r="AX134" s="93"/>
      <c r="AY134" s="93"/>
      <c r="AZ134" s="93"/>
      <c r="BA134" s="93"/>
      <c r="BB134" s="93"/>
      <c r="BC134" s="93"/>
      <c r="BD134" s="93"/>
      <c r="BE134" s="93"/>
      <c r="BF134" s="93"/>
      <c r="BG134" s="93"/>
      <c r="BH134" s="93"/>
      <c r="BI134" s="93"/>
      <c r="BJ134" s="93"/>
      <c r="BK134" s="93"/>
      <c r="BL134" s="93"/>
      <c r="BM134" s="93"/>
      <c r="BN134" s="93"/>
      <c r="BO134" s="93"/>
      <c r="BP134" s="93"/>
      <c r="BQ134" s="93"/>
      <c r="BR134" s="93"/>
      <c r="BS134" s="93"/>
      <c r="BT134" s="93"/>
      <c r="BU134" s="93"/>
      <c r="BV134" s="93"/>
      <c r="BW134" s="93"/>
      <c r="BX134" s="93"/>
      <c r="BY134" s="93"/>
      <c r="BZ134" s="93"/>
      <c r="CA134" s="93"/>
      <c r="CB134" s="93"/>
      <c r="CC134" s="93"/>
      <c r="CD134" s="93"/>
      <c r="CE134" s="93"/>
      <c r="CF134" s="93"/>
      <c r="CG134" s="93"/>
      <c r="CH134" s="93"/>
      <c r="CI134" s="93"/>
      <c r="CJ134" s="93"/>
      <c r="CK134" s="93"/>
      <c r="CL134" s="93"/>
      <c r="CM134" s="93"/>
      <c r="CN134" s="93"/>
      <c r="CO134" s="93"/>
      <c r="CP134" s="93"/>
      <c r="CQ134" s="93"/>
      <c r="CR134" s="93"/>
      <c r="CS134" s="93"/>
      <c r="CT134" s="93"/>
      <c r="CU134" s="93"/>
      <c r="CV134" s="93"/>
      <c r="CW134" s="93"/>
      <c r="CX134" s="93"/>
      <c r="CY134" s="93"/>
      <c r="CZ134" s="93"/>
      <c r="DA134" s="93"/>
      <c r="DB134" s="93"/>
      <c r="DC134" s="93"/>
      <c r="DD134" s="93"/>
      <c r="DE134" s="93"/>
      <c r="DF134" s="93"/>
      <c r="DG134" s="93"/>
      <c r="DH134" s="93"/>
      <c r="DI134" s="93"/>
      <c r="DJ134" s="93"/>
      <c r="DK134" s="93"/>
      <c r="DL134" s="93"/>
      <c r="DM134" s="93"/>
      <c r="DN134" s="93"/>
      <c r="DO134" s="93"/>
      <c r="DP134" s="93"/>
      <c r="DQ134" s="93"/>
      <c r="DR134" s="93"/>
      <c r="DS134" s="93"/>
      <c r="DT134" s="93"/>
      <c r="DU134" s="93"/>
      <c r="DV134" s="93"/>
      <c r="DW134" s="93"/>
      <c r="DX134" s="93"/>
      <c r="DY134" s="93"/>
      <c r="DZ134" s="93"/>
      <c r="EA134" s="93"/>
      <c r="EB134" s="93"/>
      <c r="EC134" s="93"/>
      <c r="ED134" s="93"/>
      <c r="EE134" s="93"/>
      <c r="EF134" s="93"/>
      <c r="EG134" s="93"/>
      <c r="EH134" s="93"/>
      <c r="EI134" s="93"/>
      <c r="EJ134" s="93"/>
      <c r="EK134" s="93"/>
      <c r="EL134" s="93"/>
      <c r="EM134" s="93"/>
      <c r="EN134" s="93"/>
      <c r="EO134" s="93"/>
      <c r="EP134" s="93"/>
      <c r="EQ134" s="93"/>
      <c r="ER134" s="93"/>
      <c r="ES134" s="93"/>
      <c r="ET134" s="93"/>
      <c r="EU134" s="93"/>
      <c r="EV134" s="93"/>
      <c r="EW134" s="93"/>
      <c r="EX134" s="93"/>
      <c r="EY134" s="93"/>
      <c r="EZ134" s="93"/>
      <c r="FA134" s="93"/>
      <c r="FB134" s="93"/>
      <c r="FC134" s="93"/>
      <c r="FD134" s="93"/>
      <c r="FE134" s="93"/>
      <c r="FF134" s="93"/>
      <c r="FG134" s="93"/>
      <c r="FH134" s="93"/>
      <c r="FI134" s="93"/>
      <c r="FJ134" s="93"/>
      <c r="FK134" s="93"/>
      <c r="FL134" s="93"/>
      <c r="FM134" s="93"/>
      <c r="FN134" s="93"/>
      <c r="FO134" s="93"/>
      <c r="FP134" s="93"/>
      <c r="FQ134" s="93"/>
      <c r="FR134" s="93"/>
      <c r="FS134" s="93"/>
      <c r="FT134" s="93"/>
      <c r="FU134" s="93"/>
      <c r="FV134" s="93"/>
      <c r="FW134" s="93"/>
      <c r="FX134" s="93"/>
      <c r="FY134" s="93"/>
      <c r="FZ134" s="93"/>
      <c r="GA134" s="93"/>
      <c r="GB134" s="93"/>
      <c r="GC134" s="93"/>
      <c r="GD134" s="93"/>
      <c r="GE134" s="93"/>
      <c r="GF134" s="93"/>
      <c r="GG134" s="93"/>
      <c r="GH134" s="93"/>
      <c r="GI134" s="93"/>
      <c r="GJ134" s="93"/>
      <c r="GK134" s="93"/>
      <c r="GL134" s="93"/>
      <c r="GM134" s="93"/>
      <c r="GN134" s="93"/>
      <c r="GO134" s="93"/>
      <c r="GP134" s="93"/>
      <c r="GQ134" s="93"/>
      <c r="GR134" s="93"/>
      <c r="GS134" s="93"/>
      <c r="GT134" s="93"/>
      <c r="GU134" s="93"/>
      <c r="GV134" s="93"/>
      <c r="GW134" s="93"/>
      <c r="GX134" s="93"/>
      <c r="GY134" s="93"/>
      <c r="GZ134" s="93"/>
      <c r="HA134" s="93"/>
      <c r="HB134" s="93"/>
      <c r="HC134" s="93"/>
      <c r="HD134" s="93"/>
      <c r="HE134" s="93"/>
      <c r="HF134" s="93"/>
      <c r="HG134" s="93"/>
      <c r="HH134" s="93"/>
      <c r="HI134" s="93"/>
      <c r="HJ134" s="93"/>
      <c r="HK134" s="93"/>
      <c r="HL134" s="93"/>
      <c r="HM134" s="93"/>
      <c r="HN134" s="93"/>
      <c r="HO134" s="93"/>
      <c r="HP134" s="93"/>
      <c r="HQ134" s="93"/>
      <c r="HR134" s="93"/>
      <c r="HS134" s="93"/>
      <c r="HT134" s="93"/>
      <c r="HU134" s="93"/>
      <c r="HV134" s="93"/>
      <c r="HW134" s="93"/>
      <c r="HX134" s="93"/>
      <c r="HY134" s="93"/>
      <c r="HZ134" s="93"/>
      <c r="IA134" s="93"/>
      <c r="IB134" s="93"/>
      <c r="IC134" s="93"/>
      <c r="ID134" s="93"/>
      <c r="IE134" s="93"/>
      <c r="IF134" s="93"/>
      <c r="IG134" s="93"/>
      <c r="IH134" s="93"/>
      <c r="II134" s="93"/>
      <c r="IJ134" s="93"/>
      <c r="IK134" s="93"/>
      <c r="IL134" s="93"/>
      <c r="IM134" s="93"/>
      <c r="IN134" s="93"/>
      <c r="IO134" s="93"/>
    </row>
    <row r="135" spans="1:249" ht="60" customHeight="1">
      <c r="A135" s="110">
        <v>2</v>
      </c>
      <c r="B135" s="114" t="s">
        <v>30</v>
      </c>
      <c r="C135" s="135">
        <v>2</v>
      </c>
      <c r="D135" s="135">
        <v>103</v>
      </c>
      <c r="E135" s="79">
        <v>1</v>
      </c>
      <c r="F135" s="109">
        <v>277919.46999999997</v>
      </c>
      <c r="G135" s="109">
        <v>138959.73000000001</v>
      </c>
      <c r="H135" s="109">
        <v>104219.8</v>
      </c>
      <c r="I135" s="39" t="s">
        <v>52</v>
      </c>
      <c r="J135" s="79">
        <v>1</v>
      </c>
      <c r="K135" s="103">
        <v>272235.40000000002</v>
      </c>
      <c r="L135" s="103">
        <v>136117.69728503769</v>
      </c>
      <c r="M135" s="103">
        <v>102088.27</v>
      </c>
      <c r="N135" s="135" t="s">
        <v>193</v>
      </c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93"/>
      <c r="AB135" s="93"/>
      <c r="AC135" s="93"/>
      <c r="AD135" s="93"/>
      <c r="AE135" s="93"/>
      <c r="AF135" s="93"/>
      <c r="AG135" s="93"/>
      <c r="AH135" s="93"/>
      <c r="AI135" s="93"/>
      <c r="AJ135" s="93"/>
      <c r="AK135" s="93"/>
      <c r="AL135" s="93"/>
      <c r="AM135" s="93"/>
      <c r="AN135" s="93"/>
      <c r="AO135" s="93"/>
      <c r="AP135" s="93"/>
      <c r="AQ135" s="93"/>
      <c r="AR135" s="93"/>
      <c r="AS135" s="93"/>
      <c r="AT135" s="93"/>
      <c r="AU135" s="93"/>
      <c r="AV135" s="93"/>
      <c r="AW135" s="93"/>
      <c r="AX135" s="93"/>
      <c r="AY135" s="93"/>
      <c r="AZ135" s="93"/>
      <c r="BA135" s="93"/>
      <c r="BB135" s="93"/>
      <c r="BC135" s="93"/>
      <c r="BD135" s="93"/>
      <c r="BE135" s="93"/>
      <c r="BF135" s="93"/>
      <c r="BG135" s="93"/>
      <c r="BH135" s="93"/>
      <c r="BI135" s="93"/>
      <c r="BJ135" s="93"/>
      <c r="BK135" s="93"/>
      <c r="BL135" s="93"/>
      <c r="BM135" s="93"/>
      <c r="BN135" s="93"/>
      <c r="BO135" s="93"/>
      <c r="BP135" s="93"/>
      <c r="BQ135" s="93"/>
      <c r="BR135" s="93"/>
      <c r="BS135" s="93"/>
      <c r="BT135" s="93"/>
      <c r="BU135" s="93"/>
      <c r="BV135" s="93"/>
      <c r="BW135" s="93"/>
      <c r="BX135" s="93"/>
      <c r="BY135" s="93"/>
      <c r="BZ135" s="93"/>
      <c r="CA135" s="93"/>
      <c r="CB135" s="93"/>
      <c r="CC135" s="93"/>
      <c r="CD135" s="93"/>
      <c r="CE135" s="93"/>
      <c r="CF135" s="93"/>
      <c r="CG135" s="93"/>
      <c r="CH135" s="93"/>
      <c r="CI135" s="93"/>
      <c r="CJ135" s="93"/>
      <c r="CK135" s="93"/>
      <c r="CL135" s="93"/>
      <c r="CM135" s="93"/>
      <c r="CN135" s="93"/>
      <c r="CO135" s="93"/>
      <c r="CP135" s="93"/>
      <c r="CQ135" s="93"/>
      <c r="CR135" s="93"/>
      <c r="CS135" s="93"/>
      <c r="CT135" s="93"/>
      <c r="CU135" s="93"/>
      <c r="CV135" s="93"/>
      <c r="CW135" s="93"/>
      <c r="CX135" s="93"/>
      <c r="CY135" s="93"/>
      <c r="CZ135" s="93"/>
      <c r="DA135" s="93"/>
      <c r="DB135" s="93"/>
      <c r="DC135" s="93"/>
      <c r="DD135" s="93"/>
      <c r="DE135" s="93"/>
      <c r="DF135" s="93"/>
      <c r="DG135" s="93"/>
      <c r="DH135" s="93"/>
      <c r="DI135" s="93"/>
      <c r="DJ135" s="93"/>
      <c r="DK135" s="93"/>
      <c r="DL135" s="93"/>
      <c r="DM135" s="93"/>
      <c r="DN135" s="93"/>
      <c r="DO135" s="93"/>
      <c r="DP135" s="93"/>
      <c r="DQ135" s="93"/>
      <c r="DR135" s="93"/>
      <c r="DS135" s="93"/>
      <c r="DT135" s="93"/>
      <c r="DU135" s="93"/>
      <c r="DV135" s="93"/>
      <c r="DW135" s="93"/>
      <c r="DX135" s="93"/>
      <c r="DY135" s="93"/>
      <c r="DZ135" s="93"/>
      <c r="EA135" s="93"/>
      <c r="EB135" s="93"/>
      <c r="EC135" s="93"/>
      <c r="ED135" s="93"/>
      <c r="EE135" s="93"/>
      <c r="EF135" s="93"/>
      <c r="EG135" s="93"/>
      <c r="EH135" s="93"/>
      <c r="EI135" s="93"/>
      <c r="EJ135" s="93"/>
      <c r="EK135" s="93"/>
      <c r="EL135" s="93"/>
      <c r="EM135" s="93"/>
      <c r="EN135" s="93"/>
      <c r="EO135" s="93"/>
      <c r="EP135" s="93"/>
      <c r="EQ135" s="93"/>
      <c r="ER135" s="93"/>
      <c r="ES135" s="93"/>
      <c r="ET135" s="93"/>
      <c r="EU135" s="93"/>
      <c r="EV135" s="93"/>
      <c r="EW135" s="93"/>
      <c r="EX135" s="93"/>
      <c r="EY135" s="93"/>
      <c r="EZ135" s="93"/>
      <c r="FA135" s="93"/>
      <c r="FB135" s="93"/>
      <c r="FC135" s="93"/>
      <c r="FD135" s="93"/>
      <c r="FE135" s="93"/>
      <c r="FF135" s="93"/>
      <c r="FG135" s="93"/>
      <c r="FH135" s="93"/>
      <c r="FI135" s="93"/>
      <c r="FJ135" s="93"/>
      <c r="FK135" s="93"/>
      <c r="FL135" s="93"/>
      <c r="FM135" s="93"/>
      <c r="FN135" s="93"/>
      <c r="FO135" s="93"/>
      <c r="FP135" s="93"/>
      <c r="FQ135" s="93"/>
      <c r="FR135" s="93"/>
      <c r="FS135" s="93"/>
      <c r="FT135" s="93"/>
      <c r="FU135" s="93"/>
      <c r="FV135" s="93"/>
      <c r="FW135" s="93"/>
      <c r="FX135" s="93"/>
      <c r="FY135" s="93"/>
      <c r="FZ135" s="93"/>
      <c r="GA135" s="93"/>
      <c r="GB135" s="93"/>
      <c r="GC135" s="93"/>
      <c r="GD135" s="93"/>
      <c r="GE135" s="93"/>
      <c r="GF135" s="93"/>
      <c r="GG135" s="93"/>
      <c r="GH135" s="93"/>
      <c r="GI135" s="93"/>
      <c r="GJ135" s="93"/>
      <c r="GK135" s="93"/>
      <c r="GL135" s="93"/>
      <c r="GM135" s="93"/>
      <c r="GN135" s="93"/>
      <c r="GO135" s="93"/>
      <c r="GP135" s="93"/>
      <c r="GQ135" s="93"/>
      <c r="GR135" s="93"/>
      <c r="GS135" s="93"/>
      <c r="GT135" s="93"/>
      <c r="GU135" s="93"/>
      <c r="GV135" s="93"/>
      <c r="GW135" s="93"/>
      <c r="GX135" s="93"/>
      <c r="GY135" s="93"/>
      <c r="GZ135" s="93"/>
      <c r="HA135" s="93"/>
      <c r="HB135" s="93"/>
      <c r="HC135" s="93"/>
      <c r="HD135" s="93"/>
      <c r="HE135" s="93"/>
      <c r="HF135" s="93"/>
      <c r="HG135" s="93"/>
      <c r="HH135" s="93"/>
      <c r="HI135" s="93"/>
      <c r="HJ135" s="93"/>
      <c r="HK135" s="93"/>
      <c r="HL135" s="93"/>
      <c r="HM135" s="93"/>
      <c r="HN135" s="93"/>
      <c r="HO135" s="93"/>
      <c r="HP135" s="93"/>
      <c r="HQ135" s="93"/>
      <c r="HR135" s="93"/>
      <c r="HS135" s="93"/>
      <c r="HT135" s="93"/>
      <c r="HU135" s="93"/>
      <c r="HV135" s="93"/>
      <c r="HW135" s="93"/>
      <c r="HX135" s="93"/>
      <c r="HY135" s="93"/>
      <c r="HZ135" s="93"/>
      <c r="IA135" s="93"/>
      <c r="IB135" s="93"/>
      <c r="IC135" s="93"/>
      <c r="ID135" s="93"/>
      <c r="IE135" s="93"/>
      <c r="IF135" s="93"/>
      <c r="IG135" s="93"/>
      <c r="IH135" s="93"/>
      <c r="II135" s="93"/>
      <c r="IJ135" s="93"/>
      <c r="IK135" s="93"/>
      <c r="IL135" s="93"/>
      <c r="IM135" s="93"/>
      <c r="IN135" s="93"/>
      <c r="IO135" s="93"/>
    </row>
    <row r="136" spans="1:249" s="8" customFormat="1">
      <c r="A136" s="155">
        <v>3</v>
      </c>
      <c r="B136" s="50" t="s">
        <v>79</v>
      </c>
      <c r="C136" s="21">
        <v>6</v>
      </c>
      <c r="D136" s="21">
        <v>103</v>
      </c>
      <c r="E136" s="18">
        <v>1</v>
      </c>
      <c r="F136" s="59">
        <v>3016130.99</v>
      </c>
      <c r="G136" s="59">
        <v>1508065.4900000002</v>
      </c>
      <c r="H136" s="59">
        <v>1131049.1200000001</v>
      </c>
      <c r="I136" s="39" t="s">
        <v>157</v>
      </c>
      <c r="K136" s="27"/>
      <c r="L136" s="27"/>
      <c r="M136" s="27"/>
      <c r="N136" s="174"/>
    </row>
    <row r="137" spans="1:249" s="8" customFormat="1">
      <c r="A137" s="155">
        <v>4</v>
      </c>
      <c r="B137" s="18" t="s">
        <v>87</v>
      </c>
      <c r="C137" s="21">
        <v>6</v>
      </c>
      <c r="D137" s="21">
        <v>103</v>
      </c>
      <c r="E137" s="18">
        <v>1</v>
      </c>
      <c r="F137" s="59">
        <v>1487863.71</v>
      </c>
      <c r="G137" s="59">
        <v>743931.86</v>
      </c>
      <c r="H137" s="59">
        <v>557948.89</v>
      </c>
      <c r="I137" s="39" t="s">
        <v>169</v>
      </c>
      <c r="K137" s="27"/>
      <c r="L137" s="27"/>
      <c r="M137" s="27"/>
      <c r="N137" s="174"/>
    </row>
    <row r="138" spans="1:249" s="8" customFormat="1" ht="37.5" customHeight="1">
      <c r="A138" s="155">
        <v>5</v>
      </c>
      <c r="B138" s="50" t="s">
        <v>100</v>
      </c>
      <c r="C138" s="21">
        <v>6</v>
      </c>
      <c r="D138" s="21">
        <v>101</v>
      </c>
      <c r="E138" s="18">
        <v>1</v>
      </c>
      <c r="F138" s="59">
        <v>371366.72</v>
      </c>
      <c r="G138" s="59">
        <v>185683.36</v>
      </c>
      <c r="H138" s="59">
        <v>139262.51999999999</v>
      </c>
      <c r="I138" s="39" t="s">
        <v>179</v>
      </c>
      <c r="K138" s="27"/>
      <c r="L138" s="27"/>
      <c r="M138" s="27"/>
      <c r="N138" s="174"/>
    </row>
    <row r="139" spans="1:249" s="8" customFormat="1">
      <c r="A139" s="153">
        <v>6</v>
      </c>
      <c r="B139" s="18" t="s">
        <v>122</v>
      </c>
      <c r="C139" s="21">
        <v>5</v>
      </c>
      <c r="D139" s="21">
        <v>302</v>
      </c>
      <c r="E139" s="18">
        <v>1</v>
      </c>
      <c r="F139" s="59">
        <v>148936.88</v>
      </c>
      <c r="G139" s="59">
        <v>74468.44</v>
      </c>
      <c r="H139" s="59">
        <v>55851.33</v>
      </c>
      <c r="I139" s="39" t="s">
        <v>180</v>
      </c>
      <c r="K139" s="27"/>
      <c r="L139" s="27"/>
      <c r="M139" s="27"/>
      <c r="N139" s="174"/>
    </row>
    <row r="140" spans="1:249" s="8" customFormat="1">
      <c r="A140" s="153">
        <v>7</v>
      </c>
      <c r="B140" s="18" t="s">
        <v>132</v>
      </c>
      <c r="C140" s="21">
        <v>5</v>
      </c>
      <c r="D140" s="21">
        <v>302</v>
      </c>
      <c r="E140" s="18">
        <v>1</v>
      </c>
      <c r="F140" s="59">
        <v>148936.88</v>
      </c>
      <c r="G140" s="59">
        <v>74468.44</v>
      </c>
      <c r="H140" s="59">
        <v>55851.33</v>
      </c>
      <c r="I140" s="39" t="s">
        <v>182</v>
      </c>
      <c r="K140" s="27"/>
      <c r="L140" s="27"/>
      <c r="M140" s="27"/>
      <c r="N140" s="174"/>
    </row>
    <row r="141" spans="1:249" s="8" customFormat="1">
      <c r="A141" s="153">
        <v>8</v>
      </c>
      <c r="B141" s="18" t="s">
        <v>134</v>
      </c>
      <c r="C141" s="21">
        <v>5</v>
      </c>
      <c r="D141" s="21">
        <v>302</v>
      </c>
      <c r="E141" s="18">
        <v>1</v>
      </c>
      <c r="F141" s="59">
        <v>103497.13</v>
      </c>
      <c r="G141" s="59">
        <f>38811.42+12937.14</f>
        <v>51748.56</v>
      </c>
      <c r="H141" s="59">
        <v>38811.42</v>
      </c>
      <c r="I141" s="39" t="s">
        <v>190</v>
      </c>
      <c r="K141" s="27"/>
      <c r="L141" s="27"/>
      <c r="M141" s="27"/>
      <c r="N141" s="174"/>
    </row>
    <row r="142" spans="1:249" s="8" customFormat="1" ht="47.25">
      <c r="A142" s="153">
        <v>9</v>
      </c>
      <c r="B142" s="50" t="s">
        <v>135</v>
      </c>
      <c r="C142" s="21">
        <v>5</v>
      </c>
      <c r="D142" s="21">
        <v>302</v>
      </c>
      <c r="E142" s="18">
        <v>1</v>
      </c>
      <c r="F142" s="59">
        <v>69428.45</v>
      </c>
      <c r="G142" s="59">
        <v>34705.800000000003</v>
      </c>
      <c r="H142" s="59">
        <v>26029.35</v>
      </c>
      <c r="I142" s="39" t="s">
        <v>184</v>
      </c>
      <c r="K142" s="27"/>
      <c r="L142" s="27"/>
      <c r="M142" s="27"/>
      <c r="N142" s="174"/>
    </row>
    <row r="143" spans="1:249" s="8" customFormat="1">
      <c r="A143" s="153">
        <v>10</v>
      </c>
      <c r="B143" s="18" t="s">
        <v>136</v>
      </c>
      <c r="C143" s="21">
        <v>5</v>
      </c>
      <c r="D143" s="21">
        <v>302</v>
      </c>
      <c r="E143" s="18">
        <v>1</v>
      </c>
      <c r="F143" s="59">
        <v>148936.88</v>
      </c>
      <c r="G143" s="59">
        <v>74468.44</v>
      </c>
      <c r="H143" s="59">
        <v>55851.33</v>
      </c>
      <c r="I143" s="39" t="s">
        <v>182</v>
      </c>
      <c r="K143" s="27"/>
      <c r="L143" s="27"/>
      <c r="M143" s="27"/>
      <c r="N143" s="174"/>
    </row>
    <row r="144" spans="1:249" s="8" customFormat="1" ht="30.75" customHeight="1">
      <c r="A144" s="153">
        <v>11</v>
      </c>
      <c r="B144" s="50" t="s">
        <v>137</v>
      </c>
      <c r="C144" s="21">
        <v>5</v>
      </c>
      <c r="D144" s="21">
        <v>302</v>
      </c>
      <c r="E144" s="18">
        <v>1</v>
      </c>
      <c r="F144" s="59">
        <v>148936.88</v>
      </c>
      <c r="G144" s="59">
        <v>74468.44</v>
      </c>
      <c r="H144" s="59">
        <v>55851.33</v>
      </c>
      <c r="I144" s="39" t="s">
        <v>188</v>
      </c>
      <c r="K144" s="27"/>
      <c r="L144" s="27"/>
      <c r="M144" s="27"/>
      <c r="N144" s="174"/>
    </row>
    <row r="145" spans="1:14" ht="16.5" thickBot="1">
      <c r="A145" s="292" t="s">
        <v>1</v>
      </c>
      <c r="B145" s="292"/>
      <c r="C145" s="90"/>
      <c r="D145" s="90"/>
      <c r="E145" s="91">
        <f>SUM(E134:E144)</f>
        <v>11</v>
      </c>
      <c r="F145" s="92">
        <f>SUM(F134:F144)</f>
        <v>6422492.5499999998</v>
      </c>
      <c r="G145" s="92">
        <f>SUM(G134:G144)</f>
        <v>3211237.84</v>
      </c>
      <c r="H145" s="92">
        <f>SUM(H134:H144)</f>
        <v>2408428.3800000004</v>
      </c>
      <c r="I145" s="290">
        <f>COUNTA(I134:I144)</f>
        <v>11</v>
      </c>
      <c r="J145" s="255">
        <f>SUM(J134:J144)</f>
        <v>1</v>
      </c>
      <c r="K145" s="92">
        <f>SUM(K134:K144)</f>
        <v>272235.40000000002</v>
      </c>
      <c r="L145" s="92">
        <f>SUM(L134:L144)</f>
        <v>136117.69728503769</v>
      </c>
      <c r="M145" s="92">
        <f>SUM(M134:M144)</f>
        <v>102088.27</v>
      </c>
      <c r="N145" s="189">
        <v>1</v>
      </c>
    </row>
    <row r="146" spans="1:14" ht="16.5" thickTop="1">
      <c r="A146" s="124"/>
      <c r="B146" s="124"/>
      <c r="C146" s="124"/>
      <c r="D146" s="124"/>
      <c r="E146" s="140"/>
      <c r="F146" s="125"/>
      <c r="G146" s="125"/>
      <c r="H146" s="125"/>
      <c r="I146" s="21"/>
      <c r="J146" s="140"/>
      <c r="K146" s="125"/>
      <c r="L146" s="125"/>
      <c r="M146" s="125"/>
      <c r="N146" s="135"/>
    </row>
    <row r="147" spans="1:14">
      <c r="A147" s="119"/>
      <c r="B147" s="119"/>
      <c r="C147" s="119"/>
      <c r="D147" s="115"/>
      <c r="F147" s="117"/>
      <c r="G147" s="117"/>
      <c r="H147" s="117"/>
      <c r="I147" s="27"/>
      <c r="K147" s="117"/>
      <c r="L147" s="117"/>
      <c r="M147" s="117"/>
      <c r="N147" s="135"/>
    </row>
    <row r="148" spans="1:14" ht="19.5">
      <c r="A148" s="86" t="s">
        <v>16</v>
      </c>
      <c r="B148" s="86"/>
      <c r="C148" s="175"/>
      <c r="D148" s="87"/>
      <c r="E148" s="79" t="str">
        <f>IF(F148&gt;0,1,"")</f>
        <v/>
      </c>
      <c r="F148" s="87"/>
      <c r="G148" s="87"/>
      <c r="H148" s="87"/>
      <c r="I148" s="27"/>
      <c r="J148" s="79" t="str">
        <f>IF(K148&gt;0,1,"")</f>
        <v/>
      </c>
      <c r="K148" s="87"/>
      <c r="L148" s="87"/>
      <c r="M148" s="87"/>
      <c r="N148" s="135"/>
    </row>
    <row r="149" spans="1:14">
      <c r="A149" s="110">
        <v>1</v>
      </c>
      <c r="B149" s="100" t="s">
        <v>27</v>
      </c>
      <c r="C149" s="135">
        <v>2</v>
      </c>
      <c r="D149" s="135">
        <v>103</v>
      </c>
      <c r="E149" s="122">
        <v>1</v>
      </c>
      <c r="F149" s="103">
        <v>2042960.02</v>
      </c>
      <c r="G149" s="103">
        <v>1021480.01</v>
      </c>
      <c r="H149" s="103">
        <v>766110.01</v>
      </c>
      <c r="I149" s="39" t="s">
        <v>70</v>
      </c>
      <c r="K149" s="87"/>
      <c r="L149" s="87"/>
      <c r="M149" s="87"/>
      <c r="N149" s="135"/>
    </row>
    <row r="150" spans="1:14" s="279" customFormat="1" ht="31.5">
      <c r="A150" s="277">
        <v>2</v>
      </c>
      <c r="B150" s="111" t="s">
        <v>41</v>
      </c>
      <c r="C150" s="278">
        <v>2</v>
      </c>
      <c r="D150" s="278">
        <v>101</v>
      </c>
      <c r="E150" s="279">
        <v>1</v>
      </c>
      <c r="F150" s="280">
        <v>165475.23000000001</v>
      </c>
      <c r="G150" s="280">
        <v>82737.61</v>
      </c>
      <c r="H150" s="280">
        <v>62053.21</v>
      </c>
      <c r="I150" s="272" t="s">
        <v>51</v>
      </c>
      <c r="J150" s="279">
        <v>1</v>
      </c>
      <c r="K150" s="280">
        <v>164029.73453972396</v>
      </c>
      <c r="L150" s="280">
        <v>82014.87</v>
      </c>
      <c r="M150" s="280">
        <v>61511.15</v>
      </c>
      <c r="N150" s="278" t="s">
        <v>144</v>
      </c>
    </row>
    <row r="151" spans="1:14" s="4" customFormat="1">
      <c r="A151" s="155">
        <v>3</v>
      </c>
      <c r="B151" s="166" t="s">
        <v>83</v>
      </c>
      <c r="C151" s="21">
        <v>6</v>
      </c>
      <c r="D151" s="21">
        <v>101</v>
      </c>
      <c r="E151" s="4">
        <v>1</v>
      </c>
      <c r="F151" s="57">
        <v>133249.62</v>
      </c>
      <c r="G151" s="57">
        <v>66624.81</v>
      </c>
      <c r="H151" s="57">
        <v>49968.61</v>
      </c>
      <c r="I151" s="39" t="s">
        <v>156</v>
      </c>
      <c r="K151" s="27"/>
      <c r="L151" s="27"/>
      <c r="M151" s="27"/>
      <c r="N151" s="174"/>
    </row>
    <row r="152" spans="1:14" s="4" customFormat="1">
      <c r="A152" s="155">
        <v>4</v>
      </c>
      <c r="B152" s="166" t="s">
        <v>85</v>
      </c>
      <c r="C152" s="21">
        <v>6</v>
      </c>
      <c r="D152" s="21">
        <v>101</v>
      </c>
      <c r="E152" s="4">
        <v>1</v>
      </c>
      <c r="F152" s="57">
        <v>90877.119999999995</v>
      </c>
      <c r="G152" s="57">
        <v>49982.409999999996</v>
      </c>
      <c r="H152" s="57">
        <v>37486.81</v>
      </c>
      <c r="I152" s="39" t="s">
        <v>155</v>
      </c>
      <c r="K152" s="27"/>
      <c r="L152" s="27"/>
      <c r="M152" s="27"/>
      <c r="N152" s="174"/>
    </row>
    <row r="153" spans="1:14" s="269" customFormat="1" ht="47.25">
      <c r="A153" s="281">
        <v>5</v>
      </c>
      <c r="B153" s="167" t="s">
        <v>86</v>
      </c>
      <c r="C153" s="268">
        <v>6</v>
      </c>
      <c r="D153" s="268">
        <v>101</v>
      </c>
      <c r="E153" s="50">
        <v>1</v>
      </c>
      <c r="F153" s="274">
        <v>122806.5</v>
      </c>
      <c r="G153" s="274">
        <v>61403.25</v>
      </c>
      <c r="H153" s="274">
        <v>46052.44</v>
      </c>
      <c r="I153" s="272" t="s">
        <v>154</v>
      </c>
      <c r="K153" s="275"/>
      <c r="L153" s="275"/>
      <c r="M153" s="275"/>
      <c r="N153" s="276"/>
    </row>
    <row r="154" spans="1:14" s="269" customFormat="1" ht="32.25" customHeight="1">
      <c r="A154" s="281">
        <v>6</v>
      </c>
      <c r="B154" s="70" t="s">
        <v>91</v>
      </c>
      <c r="C154" s="268">
        <v>6</v>
      </c>
      <c r="D154" s="268">
        <v>101</v>
      </c>
      <c r="E154" s="269">
        <v>1</v>
      </c>
      <c r="F154" s="274">
        <v>80892.62</v>
      </c>
      <c r="G154" s="274">
        <v>40446.31</v>
      </c>
      <c r="H154" s="273">
        <v>30334.73</v>
      </c>
      <c r="I154" s="56" t="s">
        <v>156</v>
      </c>
      <c r="K154" s="275"/>
      <c r="L154" s="275"/>
      <c r="M154" s="275"/>
      <c r="N154" s="276"/>
    </row>
    <row r="155" spans="1:14" s="269" customFormat="1" ht="47.25">
      <c r="A155" s="281">
        <v>7</v>
      </c>
      <c r="B155" s="70" t="s">
        <v>103</v>
      </c>
      <c r="C155" s="268">
        <v>6</v>
      </c>
      <c r="D155" s="268">
        <v>101</v>
      </c>
      <c r="E155" s="269">
        <v>1</v>
      </c>
      <c r="F155" s="274">
        <v>101132.8</v>
      </c>
      <c r="G155" s="274">
        <v>50566.400000000001</v>
      </c>
      <c r="H155" s="274">
        <v>37924.800000000003</v>
      </c>
      <c r="I155" s="272" t="s">
        <v>158</v>
      </c>
      <c r="K155" s="275"/>
      <c r="L155" s="275"/>
      <c r="M155" s="275"/>
      <c r="N155" s="276"/>
    </row>
    <row r="156" spans="1:14" s="269" customFormat="1" ht="31.5">
      <c r="A156" s="281">
        <v>8</v>
      </c>
      <c r="B156" s="70" t="s">
        <v>104</v>
      </c>
      <c r="C156" s="268">
        <v>6</v>
      </c>
      <c r="D156" s="268">
        <v>101</v>
      </c>
      <c r="E156" s="269">
        <v>1</v>
      </c>
      <c r="F156" s="274">
        <v>108654.8</v>
      </c>
      <c r="G156" s="274">
        <v>54327.4</v>
      </c>
      <c r="H156" s="274">
        <v>40745.550000000003</v>
      </c>
      <c r="I156" s="272" t="s">
        <v>158</v>
      </c>
      <c r="K156" s="275"/>
      <c r="L156" s="275"/>
      <c r="M156" s="275"/>
      <c r="N156" s="276"/>
    </row>
    <row r="157" spans="1:14" s="269" customFormat="1" ht="30.75" customHeight="1">
      <c r="A157" s="282">
        <v>9</v>
      </c>
      <c r="B157" s="70" t="s">
        <v>129</v>
      </c>
      <c r="C157" s="268">
        <v>5</v>
      </c>
      <c r="D157" s="268">
        <v>302</v>
      </c>
      <c r="E157" s="269">
        <v>1</v>
      </c>
      <c r="F157" s="274">
        <v>148936.88</v>
      </c>
      <c r="G157" s="274">
        <v>74468.44</v>
      </c>
      <c r="H157" s="274">
        <v>55851.33</v>
      </c>
      <c r="I157" s="272" t="s">
        <v>180</v>
      </c>
      <c r="K157" s="275"/>
      <c r="L157" s="275"/>
      <c r="M157" s="275"/>
      <c r="N157" s="276"/>
    </row>
    <row r="158" spans="1:14" s="4" customFormat="1">
      <c r="A158" s="220">
        <v>10</v>
      </c>
      <c r="B158" s="71" t="s">
        <v>174</v>
      </c>
      <c r="C158" s="21">
        <v>8</v>
      </c>
      <c r="D158" s="21">
        <v>101</v>
      </c>
      <c r="E158" s="4">
        <v>1</v>
      </c>
      <c r="F158" s="57">
        <v>102980.8</v>
      </c>
      <c r="G158" s="57">
        <v>51490.400000000001</v>
      </c>
      <c r="H158" s="57">
        <v>38617.800000000003</v>
      </c>
      <c r="I158" s="39" t="s">
        <v>196</v>
      </c>
      <c r="K158" s="27"/>
      <c r="L158" s="27"/>
      <c r="M158" s="27"/>
      <c r="N158" s="174"/>
    </row>
    <row r="159" spans="1:14" s="4" customFormat="1">
      <c r="A159" s="220">
        <v>11</v>
      </c>
      <c r="B159" s="71" t="s">
        <v>175</v>
      </c>
      <c r="C159" s="21">
        <v>8</v>
      </c>
      <c r="D159" s="21">
        <v>101</v>
      </c>
      <c r="E159" s="4">
        <v>1</v>
      </c>
      <c r="F159" s="57">
        <v>366793.1</v>
      </c>
      <c r="G159" s="57">
        <v>183396.55</v>
      </c>
      <c r="H159" s="57">
        <v>137547.41</v>
      </c>
      <c r="I159" s="39" t="s">
        <v>202</v>
      </c>
      <c r="K159" s="27"/>
      <c r="L159" s="27"/>
      <c r="M159" s="27"/>
      <c r="N159" s="174"/>
    </row>
    <row r="160" spans="1:14" ht="16.5" thickBot="1">
      <c r="A160" s="292" t="s">
        <v>1</v>
      </c>
      <c r="B160" s="292"/>
      <c r="C160" s="90"/>
      <c r="D160" s="90"/>
      <c r="E160" s="91">
        <f>SUM(E149:E159)</f>
        <v>11</v>
      </c>
      <c r="F160" s="123">
        <f>SUM(F149:F159)</f>
        <v>3464759.4899999998</v>
      </c>
      <c r="G160" s="123">
        <f>SUM(G149:G159)</f>
        <v>1736923.5899999999</v>
      </c>
      <c r="H160" s="123">
        <f>SUM(H149:H159)</f>
        <v>1302692.7</v>
      </c>
      <c r="I160" s="290">
        <f>COUNTA(I149:I159)</f>
        <v>11</v>
      </c>
      <c r="J160" s="91">
        <f>COUNTA(J149:J157)</f>
        <v>1</v>
      </c>
      <c r="K160" s="92">
        <f>SUM(K149:K157)</f>
        <v>164029.73453972396</v>
      </c>
      <c r="L160" s="92">
        <f>SUM(L149:L157)</f>
        <v>82014.87</v>
      </c>
      <c r="M160" s="92">
        <f>SUM(M149:M157)</f>
        <v>61511.15</v>
      </c>
      <c r="N160" s="188">
        <f>COUNTA(N149:N157)</f>
        <v>1</v>
      </c>
    </row>
    <row r="161" spans="1:14" ht="16.5" thickTop="1">
      <c r="A161" s="124"/>
      <c r="B161" s="124"/>
      <c r="C161" s="124"/>
      <c r="D161" s="124"/>
      <c r="E161" s="140"/>
      <c r="F161" s="170"/>
      <c r="G161" s="170"/>
      <c r="H161" s="170"/>
      <c r="I161" s="35"/>
      <c r="J161" s="140"/>
      <c r="K161" s="125"/>
      <c r="L161" s="125"/>
      <c r="M161" s="125"/>
      <c r="N161" s="135"/>
    </row>
    <row r="162" spans="1:14" s="4" customFormat="1" ht="19.5">
      <c r="A162" s="54" t="s">
        <v>17</v>
      </c>
      <c r="B162" s="54"/>
      <c r="C162" s="174"/>
      <c r="D162" s="27"/>
      <c r="E162" s="18" t="str">
        <f>IF(F162&gt;0,1,"")</f>
        <v/>
      </c>
      <c r="F162" s="27"/>
      <c r="G162" s="27"/>
      <c r="H162" s="27"/>
      <c r="I162" s="7"/>
      <c r="J162" s="27"/>
      <c r="K162" s="4" t="str">
        <f>IF(L162&gt;0,1,"")</f>
        <v/>
      </c>
      <c r="L162" s="27"/>
      <c r="M162" s="27"/>
      <c r="N162" s="174"/>
    </row>
    <row r="163" spans="1:14" s="4" customFormat="1">
      <c r="A163" s="155">
        <v>1</v>
      </c>
      <c r="B163" s="18" t="s">
        <v>101</v>
      </c>
      <c r="C163" s="21">
        <v>6</v>
      </c>
      <c r="D163" s="21">
        <v>103</v>
      </c>
      <c r="E163" s="18">
        <v>1</v>
      </c>
      <c r="F163" s="57">
        <v>917960.54</v>
      </c>
      <c r="G163" s="57">
        <v>458980.27</v>
      </c>
      <c r="H163" s="57">
        <v>344235.2</v>
      </c>
      <c r="I163" s="39" t="s">
        <v>159</v>
      </c>
      <c r="J163" s="27" t="s">
        <v>110</v>
      </c>
      <c r="K163" s="18"/>
      <c r="L163" s="27"/>
      <c r="M163" s="27"/>
      <c r="N163" s="174"/>
    </row>
    <row r="164" spans="1:14" s="4" customFormat="1" ht="16.5" thickBot="1">
      <c r="A164" s="291" t="s">
        <v>1</v>
      </c>
      <c r="B164" s="291"/>
      <c r="C164" s="28"/>
      <c r="D164" s="28"/>
      <c r="E164" s="44">
        <f>SUM(E163:E163)</f>
        <v>1</v>
      </c>
      <c r="F164" s="34">
        <f>SUM(F163)</f>
        <v>917960.54</v>
      </c>
      <c r="G164" s="34">
        <f>SUM(G163)</f>
        <v>458980.27</v>
      </c>
      <c r="H164" s="34">
        <f>SUM(H163)</f>
        <v>344235.2</v>
      </c>
      <c r="I164" s="290">
        <f>COUNTA(I163:I163)</f>
        <v>1</v>
      </c>
      <c r="J164" s="28">
        <f>SUM(J163)</f>
        <v>0</v>
      </c>
      <c r="K164" s="185">
        <f>SUM(K163)</f>
        <v>0</v>
      </c>
      <c r="L164" s="185">
        <f>SUM(L163)</f>
        <v>0</v>
      </c>
      <c r="M164" s="185">
        <f>SUM(M163)</f>
        <v>0</v>
      </c>
      <c r="N164" s="28">
        <f>SUM(N163)</f>
        <v>0</v>
      </c>
    </row>
    <row r="165" spans="1:14" s="4" customFormat="1" ht="16.5" thickTop="1">
      <c r="A165" s="31"/>
      <c r="B165" s="31"/>
      <c r="C165" s="31"/>
      <c r="D165" s="31"/>
      <c r="E165" s="60"/>
      <c r="F165" s="61"/>
      <c r="G165" s="61"/>
      <c r="H165" s="61"/>
      <c r="I165" s="287"/>
      <c r="J165" s="31"/>
      <c r="K165" s="60"/>
      <c r="L165" s="40"/>
      <c r="M165" s="40"/>
      <c r="N165" s="186"/>
    </row>
    <row r="166" spans="1:14">
      <c r="A166" s="208"/>
      <c r="B166" s="199" t="s">
        <v>141</v>
      </c>
      <c r="C166" s="200">
        <v>101</v>
      </c>
      <c r="D166" s="209"/>
      <c r="E166" s="211">
        <f>62-1</f>
        <v>61</v>
      </c>
      <c r="F166" s="212">
        <f>22398320.36-73784.96</f>
        <v>22324535.399999999</v>
      </c>
      <c r="G166" s="212">
        <f>11747135.26-36892.48</f>
        <v>11710242.779999999</v>
      </c>
      <c r="H166" s="212">
        <f>8810351.47-27669.36</f>
        <v>8782682.1100000013</v>
      </c>
      <c r="I166" s="213"/>
      <c r="J166" s="204">
        <v>10</v>
      </c>
      <c r="K166" s="205">
        <v>2819163.3236640189</v>
      </c>
      <c r="L166" s="205">
        <v>1457525.1099999999</v>
      </c>
      <c r="M166" s="205">
        <v>1093143.8299999998</v>
      </c>
      <c r="N166" s="206"/>
    </row>
    <row r="167" spans="1:14">
      <c r="A167" s="208"/>
      <c r="B167" s="199" t="s">
        <v>141</v>
      </c>
      <c r="C167" s="201">
        <v>103</v>
      </c>
      <c r="D167" s="209"/>
      <c r="E167" s="211">
        <v>24</v>
      </c>
      <c r="F167" s="212">
        <v>27250755.760000002</v>
      </c>
      <c r="G167" s="212">
        <v>13625180.149999999</v>
      </c>
      <c r="H167" s="212">
        <v>10218885.110000001</v>
      </c>
      <c r="I167" s="214"/>
      <c r="J167" s="204">
        <v>3</v>
      </c>
      <c r="K167" s="205">
        <v>3181335.7405466032</v>
      </c>
      <c r="L167" s="205">
        <v>1590667.8672850376</v>
      </c>
      <c r="M167" s="205">
        <v>1193000.9000000001</v>
      </c>
      <c r="N167" s="207"/>
    </row>
    <row r="168" spans="1:14">
      <c r="A168" s="209"/>
      <c r="B168" s="199" t="s">
        <v>141</v>
      </c>
      <c r="C168" s="202">
        <v>301</v>
      </c>
      <c r="D168" s="209"/>
      <c r="E168" s="246">
        <v>0</v>
      </c>
      <c r="F168" s="212">
        <v>0</v>
      </c>
      <c r="G168" s="212">
        <v>0</v>
      </c>
      <c r="H168" s="212">
        <v>0</v>
      </c>
      <c r="I168" s="215"/>
      <c r="J168" s="286">
        <v>0</v>
      </c>
      <c r="K168" s="205">
        <v>0</v>
      </c>
      <c r="L168" s="205">
        <v>0</v>
      </c>
      <c r="M168" s="205">
        <v>0</v>
      </c>
      <c r="N168" s="207"/>
    </row>
    <row r="169" spans="1:14">
      <c r="A169" s="209"/>
      <c r="B169" s="199" t="s">
        <v>141</v>
      </c>
      <c r="C169" s="203">
        <v>302</v>
      </c>
      <c r="D169" s="209"/>
      <c r="E169" s="246">
        <v>18</v>
      </c>
      <c r="F169" s="212">
        <v>2359571.7799999993</v>
      </c>
      <c r="G169" s="212">
        <v>1179777.4499999997</v>
      </c>
      <c r="H169" s="212">
        <v>884833.08999999985</v>
      </c>
      <c r="I169" s="215"/>
      <c r="J169" s="286">
        <v>0</v>
      </c>
      <c r="K169" s="205">
        <v>0</v>
      </c>
      <c r="L169" s="205">
        <v>0</v>
      </c>
      <c r="M169" s="205">
        <v>0</v>
      </c>
      <c r="N169" s="207"/>
    </row>
    <row r="170" spans="1:14" ht="16.5" thickBot="1">
      <c r="A170" s="295" t="s">
        <v>142</v>
      </c>
      <c r="B170" s="295"/>
      <c r="C170" s="210"/>
      <c r="D170" s="210"/>
      <c r="E170" s="224">
        <f>SUM(E166:E169)</f>
        <v>103</v>
      </c>
      <c r="F170" s="225">
        <f>SUM(F166:F169)</f>
        <v>51934862.939999998</v>
      </c>
      <c r="G170" s="225">
        <f>SUM(G166:G169)</f>
        <v>26515200.379999999</v>
      </c>
      <c r="H170" s="225">
        <f>SUM(H166:H169)</f>
        <v>19886400.310000002</v>
      </c>
      <c r="I170" s="226"/>
      <c r="J170" s="227">
        <v>13</v>
      </c>
      <c r="K170" s="228">
        <v>6000499.0642106216</v>
      </c>
      <c r="L170" s="228">
        <v>3048192.9772850377</v>
      </c>
      <c r="M170" s="228">
        <v>2286144.73</v>
      </c>
      <c r="N170" s="229"/>
    </row>
    <row r="171" spans="1:14" ht="16.5" thickTop="1">
      <c r="D171" s="81"/>
      <c r="F171" s="84"/>
      <c r="G171" s="84"/>
      <c r="H171" s="84"/>
      <c r="I171" s="171"/>
      <c r="K171" s="84"/>
      <c r="L171" s="84"/>
      <c r="M171" s="84"/>
    </row>
    <row r="172" spans="1:14">
      <c r="A172" s="89"/>
      <c r="B172" s="73" t="s">
        <v>143</v>
      </c>
      <c r="C172" s="25">
        <v>1</v>
      </c>
      <c r="D172" s="89"/>
      <c r="E172" s="126">
        <f>15-1</f>
        <v>14</v>
      </c>
      <c r="F172" s="127">
        <f>9429890.26-73784.96</f>
        <v>9356105.2999999989</v>
      </c>
      <c r="G172" s="127">
        <f>4835684.77-36892.48</f>
        <v>4798792.2899999991</v>
      </c>
      <c r="H172" s="127">
        <f>3626763.59-27669.36</f>
        <v>3599094.23</v>
      </c>
      <c r="I172" s="158"/>
      <c r="J172" s="194">
        <v>8</v>
      </c>
      <c r="K172" s="127">
        <v>4682438.9760463685</v>
      </c>
      <c r="L172" s="127">
        <v>2389162.9299999997</v>
      </c>
      <c r="M172" s="127">
        <v>1791872.1900000002</v>
      </c>
      <c r="N172" s="190"/>
    </row>
    <row r="173" spans="1:14">
      <c r="A173" s="128"/>
      <c r="B173" s="182" t="s">
        <v>143</v>
      </c>
      <c r="C173" s="26">
        <v>2</v>
      </c>
      <c r="D173" s="128"/>
      <c r="E173" s="129">
        <v>9</v>
      </c>
      <c r="F173" s="130">
        <v>5818013.8900000006</v>
      </c>
      <c r="G173" s="130">
        <v>2916036.51</v>
      </c>
      <c r="H173" s="130">
        <v>2187027.39</v>
      </c>
      <c r="I173" s="159"/>
      <c r="J173" s="195">
        <v>4</v>
      </c>
      <c r="K173" s="130">
        <v>1175017.2481642533</v>
      </c>
      <c r="L173" s="130">
        <v>587508.62728503766</v>
      </c>
      <c r="M173" s="130">
        <v>440631.47000000003</v>
      </c>
      <c r="N173" s="198"/>
    </row>
    <row r="174" spans="1:14">
      <c r="A174" s="131"/>
      <c r="B174" s="68" t="s">
        <v>143</v>
      </c>
      <c r="C174" s="23">
        <v>3</v>
      </c>
      <c r="D174" s="131"/>
      <c r="E174" s="168">
        <v>16</v>
      </c>
      <c r="F174" s="132">
        <v>10661518.539999999</v>
      </c>
      <c r="G174" s="132">
        <v>5568520.6499999994</v>
      </c>
      <c r="H174" s="132">
        <v>4176390.4899999998</v>
      </c>
      <c r="I174" s="160"/>
      <c r="J174" s="196">
        <v>1</v>
      </c>
      <c r="K174" s="132">
        <v>143042.84</v>
      </c>
      <c r="L174" s="132">
        <v>71521.42</v>
      </c>
      <c r="M174" s="132">
        <v>53641.07</v>
      </c>
      <c r="N174" s="191"/>
    </row>
    <row r="175" spans="1:14">
      <c r="A175" s="133"/>
      <c r="B175" s="151" t="s">
        <v>143</v>
      </c>
      <c r="C175" s="46">
        <v>4</v>
      </c>
      <c r="D175" s="133"/>
      <c r="E175" s="152">
        <v>0</v>
      </c>
      <c r="F175" s="134">
        <v>0</v>
      </c>
      <c r="G175" s="134">
        <v>0</v>
      </c>
      <c r="H175" s="134">
        <v>0</v>
      </c>
      <c r="I175" s="161"/>
      <c r="J175" s="197">
        <v>0</v>
      </c>
      <c r="K175" s="134">
        <v>0</v>
      </c>
      <c r="L175" s="134">
        <v>0</v>
      </c>
      <c r="M175" s="134">
        <v>0</v>
      </c>
      <c r="N175" s="192"/>
    </row>
    <row r="176" spans="1:14" s="4" customFormat="1">
      <c r="A176" s="153"/>
      <c r="B176" s="183" t="s">
        <v>143</v>
      </c>
      <c r="C176" s="153">
        <v>5</v>
      </c>
      <c r="D176" s="153"/>
      <c r="E176" s="183">
        <v>18</v>
      </c>
      <c r="F176" s="154">
        <v>2359571.7799999993</v>
      </c>
      <c r="G176" s="154">
        <v>1179777.4499999997</v>
      </c>
      <c r="H176" s="154">
        <v>884833.08999999985</v>
      </c>
      <c r="I176" s="162"/>
      <c r="J176" s="180">
        <v>0</v>
      </c>
      <c r="K176" s="154">
        <v>0</v>
      </c>
      <c r="L176" s="154">
        <v>0</v>
      </c>
      <c r="M176" s="154">
        <v>0</v>
      </c>
      <c r="N176" s="153"/>
    </row>
    <row r="177" spans="1:249" s="4" customFormat="1">
      <c r="A177" s="155"/>
      <c r="B177" s="156" t="s">
        <v>143</v>
      </c>
      <c r="C177" s="155">
        <v>6</v>
      </c>
      <c r="D177" s="155"/>
      <c r="E177" s="156">
        <v>36</v>
      </c>
      <c r="F177" s="157">
        <v>21647405.270000007</v>
      </c>
      <c r="G177" s="157">
        <v>10961163.550000001</v>
      </c>
      <c r="H177" s="157">
        <v>8220872.6699999999</v>
      </c>
      <c r="I177" s="163"/>
      <c r="J177" s="181">
        <v>0</v>
      </c>
      <c r="K177" s="157">
        <v>0</v>
      </c>
      <c r="L177" s="157">
        <v>0</v>
      </c>
      <c r="M177" s="157">
        <v>0</v>
      </c>
      <c r="N177" s="155"/>
    </row>
    <row r="178" spans="1:249" s="4" customFormat="1">
      <c r="A178" s="217"/>
      <c r="B178" s="216" t="s">
        <v>143</v>
      </c>
      <c r="C178" s="217">
        <v>7</v>
      </c>
      <c r="D178" s="217"/>
      <c r="E178" s="216">
        <v>0</v>
      </c>
      <c r="F178" s="218">
        <v>0</v>
      </c>
      <c r="G178" s="218">
        <v>0</v>
      </c>
      <c r="H178" s="218">
        <v>0</v>
      </c>
      <c r="I178" s="217"/>
      <c r="J178" s="219">
        <v>0</v>
      </c>
      <c r="K178" s="218">
        <v>0</v>
      </c>
      <c r="L178" s="218">
        <v>0</v>
      </c>
      <c r="M178" s="218">
        <v>0</v>
      </c>
      <c r="N178" s="217"/>
    </row>
    <row r="179" spans="1:249" s="4" customFormat="1">
      <c r="A179" s="220"/>
      <c r="B179" s="221" t="s">
        <v>143</v>
      </c>
      <c r="C179" s="220">
        <v>8</v>
      </c>
      <c r="D179" s="220"/>
      <c r="E179" s="221">
        <v>10</v>
      </c>
      <c r="F179" s="222">
        <v>2092248.1599999997</v>
      </c>
      <c r="G179" s="222">
        <v>1090909.93</v>
      </c>
      <c r="H179" s="222">
        <v>818182.44000000018</v>
      </c>
      <c r="I179" s="220"/>
      <c r="J179" s="223">
        <v>0</v>
      </c>
      <c r="K179" s="222">
        <v>0</v>
      </c>
      <c r="L179" s="222">
        <v>0</v>
      </c>
      <c r="M179" s="222">
        <v>0</v>
      </c>
      <c r="N179" s="220"/>
    </row>
    <row r="180" spans="1:249" s="4" customFormat="1">
      <c r="A180" s="247"/>
      <c r="B180" s="248" t="s">
        <v>143</v>
      </c>
      <c r="C180" s="247">
        <v>9</v>
      </c>
      <c r="D180" s="247"/>
      <c r="E180" s="248">
        <v>0</v>
      </c>
      <c r="F180" s="249">
        <v>0</v>
      </c>
      <c r="G180" s="249">
        <v>0</v>
      </c>
      <c r="H180" s="249">
        <v>0</v>
      </c>
      <c r="I180" s="247"/>
      <c r="J180" s="250">
        <v>0</v>
      </c>
      <c r="K180" s="249">
        <v>0</v>
      </c>
      <c r="L180" s="249">
        <v>0</v>
      </c>
      <c r="M180" s="249">
        <v>0</v>
      </c>
      <c r="N180" s="247"/>
    </row>
    <row r="181" spans="1:249" s="4" customFormat="1">
      <c r="A181" s="251"/>
      <c r="B181" s="252" t="s">
        <v>143</v>
      </c>
      <c r="C181" s="251">
        <v>10</v>
      </c>
      <c r="D181" s="251"/>
      <c r="E181" s="252">
        <v>0</v>
      </c>
      <c r="F181" s="253">
        <v>0</v>
      </c>
      <c r="G181" s="253">
        <v>0</v>
      </c>
      <c r="H181" s="253">
        <v>0</v>
      </c>
      <c r="I181" s="251"/>
      <c r="J181" s="254">
        <v>0</v>
      </c>
      <c r="K181" s="253">
        <v>0</v>
      </c>
      <c r="L181" s="253">
        <v>0</v>
      </c>
      <c r="M181" s="253">
        <v>0</v>
      </c>
      <c r="N181" s="251"/>
    </row>
    <row r="182" spans="1:249">
      <c r="B182" s="184" t="s">
        <v>0</v>
      </c>
      <c r="C182" s="19"/>
      <c r="D182" s="82"/>
      <c r="E182" s="239">
        <f>SUM(E172:E181)</f>
        <v>103</v>
      </c>
      <c r="F182" s="238">
        <f>SUM(F172:F181)</f>
        <v>51934862.939999998</v>
      </c>
      <c r="G182" s="238">
        <f>SUM(G172:G181)</f>
        <v>26515200.379999999</v>
      </c>
      <c r="H182" s="238">
        <f>SUM(H172:H181)</f>
        <v>19886400.309999999</v>
      </c>
      <c r="I182" s="240"/>
      <c r="J182" s="241">
        <v>13</v>
      </c>
      <c r="K182" s="238">
        <v>6000499.0642106216</v>
      </c>
      <c r="L182" s="238">
        <v>3048192.9772850373</v>
      </c>
      <c r="M182" s="238">
        <v>2286144.73</v>
      </c>
      <c r="N182" s="242"/>
    </row>
    <row r="183" spans="1:249">
      <c r="C183" s="135"/>
      <c r="D183" s="82"/>
      <c r="F183" s="83"/>
      <c r="G183" s="83"/>
      <c r="H183" s="83"/>
      <c r="I183" s="145"/>
      <c r="K183" s="84"/>
      <c r="L183" s="85"/>
      <c r="M183" s="84"/>
    </row>
    <row r="184" spans="1:249">
      <c r="B184" s="261"/>
      <c r="C184" s="146"/>
      <c r="D184" s="146"/>
      <c r="F184" s="83"/>
      <c r="G184" s="83"/>
      <c r="H184" s="83"/>
      <c r="I184" s="146"/>
      <c r="K184" s="84"/>
      <c r="L184" s="85"/>
      <c r="M184" s="84"/>
    </row>
    <row r="185" spans="1:249">
      <c r="B185" s="261"/>
      <c r="C185" s="146"/>
      <c r="D185" s="146"/>
      <c r="F185" s="83"/>
      <c r="G185" s="83"/>
      <c r="H185" s="83"/>
      <c r="I185" s="146"/>
      <c r="K185" s="84"/>
      <c r="L185" s="85"/>
      <c r="M185" s="84"/>
    </row>
    <row r="186" spans="1:249">
      <c r="B186" s="261"/>
      <c r="C186" s="262"/>
      <c r="D186" s="263"/>
      <c r="F186" s="84"/>
      <c r="H186" s="84"/>
      <c r="I186" s="147"/>
    </row>
    <row r="187" spans="1:249" s="237" customFormat="1">
      <c r="A187" s="235"/>
      <c r="B187" s="236"/>
      <c r="D187" s="236"/>
      <c r="E187" s="231"/>
      <c r="F187" s="230"/>
      <c r="G187" s="230"/>
      <c r="H187" s="230"/>
      <c r="I187" s="232"/>
      <c r="J187" s="233"/>
      <c r="K187" s="230"/>
      <c r="L187" s="230"/>
      <c r="M187" s="230"/>
      <c r="N187" s="234"/>
    </row>
    <row r="188" spans="1:249">
      <c r="B188" s="184"/>
      <c r="C188" s="19"/>
      <c r="D188" s="82"/>
      <c r="E188" s="239"/>
      <c r="F188" s="238"/>
      <c r="G188" s="238"/>
      <c r="H188" s="238"/>
      <c r="I188" s="240"/>
      <c r="J188" s="243"/>
      <c r="K188" s="238"/>
      <c r="L188" s="238"/>
      <c r="M188" s="238"/>
      <c r="N188" s="242"/>
    </row>
    <row r="189" spans="1:249">
      <c r="A189" s="10"/>
      <c r="B189" s="19"/>
      <c r="C189" s="10"/>
      <c r="D189" s="2"/>
      <c r="E189" s="231"/>
      <c r="F189" s="230"/>
      <c r="G189" s="230"/>
      <c r="H189" s="230"/>
      <c r="I189" s="232"/>
      <c r="J189" s="233"/>
      <c r="K189" s="230"/>
      <c r="L189" s="230"/>
      <c r="M189" s="230"/>
      <c r="N189" s="234"/>
      <c r="O189" s="136"/>
      <c r="P189" s="136"/>
      <c r="Q189" s="136"/>
      <c r="R189" s="136"/>
      <c r="S189" s="136"/>
      <c r="T189" s="136"/>
      <c r="U189" s="136"/>
      <c r="V189" s="136"/>
      <c r="W189" s="136"/>
      <c r="X189" s="136"/>
      <c r="Y189" s="136"/>
      <c r="Z189" s="136"/>
      <c r="AA189" s="136"/>
      <c r="AB189" s="136"/>
      <c r="AC189" s="136"/>
      <c r="AD189" s="136"/>
      <c r="AE189" s="136"/>
      <c r="AF189" s="136"/>
      <c r="AG189" s="136"/>
      <c r="AH189" s="136"/>
      <c r="AI189" s="136"/>
      <c r="AJ189" s="136"/>
      <c r="AK189" s="136"/>
      <c r="AL189" s="136"/>
      <c r="AM189" s="136"/>
      <c r="AN189" s="136"/>
      <c r="AO189" s="136"/>
      <c r="AP189" s="136"/>
      <c r="AQ189" s="136"/>
      <c r="AR189" s="136"/>
      <c r="AS189" s="136"/>
      <c r="AT189" s="136"/>
      <c r="AU189" s="136"/>
      <c r="AV189" s="136"/>
      <c r="AW189" s="136"/>
      <c r="AX189" s="136"/>
      <c r="AY189" s="136"/>
      <c r="AZ189" s="136"/>
      <c r="BA189" s="136"/>
      <c r="BB189" s="136"/>
      <c r="BC189" s="136"/>
      <c r="BD189" s="136"/>
      <c r="BE189" s="136"/>
      <c r="BF189" s="136"/>
      <c r="BG189" s="136"/>
      <c r="BH189" s="136"/>
      <c r="BI189" s="136"/>
      <c r="BJ189" s="136"/>
      <c r="BK189" s="136"/>
      <c r="BL189" s="136"/>
      <c r="BM189" s="136"/>
      <c r="BN189" s="136"/>
      <c r="BO189" s="136"/>
      <c r="BP189" s="136"/>
      <c r="BQ189" s="136"/>
      <c r="BR189" s="136"/>
      <c r="BS189" s="136"/>
      <c r="BT189" s="136"/>
      <c r="BU189" s="136"/>
      <c r="BV189" s="136"/>
      <c r="BW189" s="136"/>
      <c r="BX189" s="136"/>
      <c r="BY189" s="136"/>
      <c r="BZ189" s="136"/>
      <c r="CA189" s="136"/>
      <c r="CB189" s="136"/>
      <c r="CC189" s="136"/>
      <c r="CD189" s="136"/>
      <c r="CE189" s="136"/>
      <c r="CF189" s="136"/>
      <c r="CG189" s="136"/>
      <c r="CH189" s="136"/>
      <c r="CI189" s="136"/>
      <c r="CJ189" s="136"/>
      <c r="CK189" s="136"/>
      <c r="CL189" s="136"/>
      <c r="CM189" s="136"/>
      <c r="CN189" s="136"/>
      <c r="CO189" s="136"/>
      <c r="CP189" s="136"/>
      <c r="CQ189" s="136"/>
      <c r="CR189" s="136"/>
      <c r="CS189" s="136"/>
      <c r="CT189" s="136"/>
      <c r="CU189" s="136"/>
      <c r="CV189" s="136"/>
      <c r="CW189" s="136"/>
      <c r="CX189" s="136"/>
      <c r="CY189" s="136"/>
      <c r="CZ189" s="136"/>
      <c r="DA189" s="136"/>
      <c r="DB189" s="136"/>
      <c r="DC189" s="136"/>
      <c r="DD189" s="136"/>
      <c r="DE189" s="136"/>
      <c r="DF189" s="136"/>
      <c r="DG189" s="136"/>
      <c r="DH189" s="136"/>
      <c r="DI189" s="136"/>
      <c r="DJ189" s="136"/>
      <c r="DK189" s="136"/>
      <c r="DL189" s="136"/>
      <c r="DM189" s="136"/>
      <c r="DN189" s="136"/>
      <c r="DO189" s="136"/>
      <c r="DP189" s="136"/>
      <c r="DQ189" s="136"/>
      <c r="DR189" s="136"/>
      <c r="DS189" s="136"/>
      <c r="DT189" s="136"/>
      <c r="DU189" s="136"/>
      <c r="DV189" s="136"/>
      <c r="DW189" s="136"/>
      <c r="DX189" s="136"/>
      <c r="DY189" s="136"/>
      <c r="DZ189" s="136"/>
      <c r="EA189" s="136"/>
      <c r="EB189" s="136"/>
      <c r="EC189" s="136"/>
      <c r="ED189" s="136"/>
      <c r="EE189" s="136"/>
      <c r="EF189" s="136"/>
      <c r="EG189" s="136"/>
      <c r="EH189" s="136"/>
      <c r="EI189" s="136"/>
      <c r="EJ189" s="136"/>
      <c r="EK189" s="136"/>
      <c r="EL189" s="136"/>
      <c r="EM189" s="136"/>
      <c r="EN189" s="136"/>
      <c r="EO189" s="136"/>
      <c r="EP189" s="136"/>
      <c r="EQ189" s="136"/>
      <c r="ER189" s="136"/>
      <c r="ES189" s="136"/>
      <c r="ET189" s="136"/>
      <c r="EU189" s="136"/>
      <c r="EV189" s="136"/>
      <c r="EW189" s="136"/>
      <c r="EX189" s="136"/>
      <c r="EY189" s="136"/>
      <c r="EZ189" s="136"/>
      <c r="FA189" s="136"/>
      <c r="FB189" s="136"/>
      <c r="FC189" s="136"/>
      <c r="FD189" s="136"/>
      <c r="FE189" s="136"/>
      <c r="FF189" s="136"/>
      <c r="FG189" s="136"/>
      <c r="FH189" s="136"/>
      <c r="FI189" s="136"/>
      <c r="FJ189" s="136"/>
      <c r="FK189" s="136"/>
      <c r="FL189" s="136"/>
      <c r="FM189" s="136"/>
      <c r="FN189" s="136"/>
      <c r="FO189" s="136"/>
      <c r="FP189" s="136"/>
      <c r="FQ189" s="136"/>
      <c r="FR189" s="136"/>
      <c r="FS189" s="136"/>
      <c r="FT189" s="136"/>
      <c r="FU189" s="136"/>
      <c r="FV189" s="136"/>
      <c r="FW189" s="136"/>
      <c r="FX189" s="136"/>
      <c r="FY189" s="136"/>
      <c r="FZ189" s="136"/>
      <c r="GA189" s="136"/>
      <c r="GB189" s="136"/>
      <c r="GC189" s="136"/>
      <c r="GD189" s="136"/>
      <c r="GE189" s="136"/>
      <c r="GF189" s="136"/>
      <c r="GG189" s="136"/>
      <c r="GH189" s="136"/>
      <c r="GI189" s="136"/>
      <c r="GJ189" s="136"/>
      <c r="GK189" s="136"/>
      <c r="GL189" s="136"/>
      <c r="GM189" s="136"/>
      <c r="GN189" s="136"/>
      <c r="GO189" s="136"/>
      <c r="GP189" s="136"/>
      <c r="GQ189" s="136"/>
      <c r="GR189" s="136"/>
      <c r="GS189" s="136"/>
      <c r="GT189" s="136"/>
      <c r="GU189" s="136"/>
      <c r="GV189" s="136"/>
      <c r="GW189" s="136"/>
      <c r="GX189" s="136"/>
      <c r="GY189" s="136"/>
      <c r="GZ189" s="136"/>
      <c r="HA189" s="136"/>
      <c r="HB189" s="136"/>
      <c r="HC189" s="136"/>
      <c r="HD189" s="136"/>
      <c r="HE189" s="136"/>
      <c r="HF189" s="136"/>
      <c r="HG189" s="136"/>
      <c r="HH189" s="136"/>
      <c r="HI189" s="136"/>
      <c r="HJ189" s="136"/>
      <c r="HK189" s="136"/>
      <c r="HL189" s="136"/>
      <c r="HM189" s="136"/>
      <c r="HN189" s="136"/>
      <c r="HO189" s="136"/>
      <c r="HP189" s="136"/>
      <c r="HQ189" s="136"/>
      <c r="HR189" s="136"/>
      <c r="HS189" s="136"/>
      <c r="HT189" s="136"/>
      <c r="HU189" s="136"/>
      <c r="HV189" s="136"/>
      <c r="HW189" s="136"/>
      <c r="HX189" s="136"/>
      <c r="HY189" s="136"/>
      <c r="HZ189" s="136"/>
      <c r="IA189" s="136"/>
      <c r="IB189" s="136"/>
      <c r="IC189" s="136"/>
      <c r="ID189" s="136"/>
      <c r="IE189" s="136"/>
      <c r="IF189" s="136"/>
      <c r="IG189" s="136"/>
      <c r="IH189" s="136"/>
      <c r="II189" s="136"/>
      <c r="IJ189" s="136"/>
      <c r="IK189" s="136"/>
      <c r="IL189" s="136"/>
      <c r="IM189" s="136"/>
      <c r="IN189" s="136"/>
      <c r="IO189" s="136"/>
    </row>
    <row r="190" spans="1:249">
      <c r="A190" s="10"/>
      <c r="B190" s="19"/>
      <c r="C190" s="10"/>
      <c r="D190" s="260"/>
      <c r="E190" s="231"/>
      <c r="F190" s="230"/>
      <c r="G190" s="230"/>
      <c r="H190" s="230"/>
      <c r="I190" s="232"/>
      <c r="J190" s="233"/>
      <c r="K190" s="230"/>
      <c r="L190" s="230"/>
      <c r="M190" s="230"/>
      <c r="N190" s="234"/>
      <c r="O190" s="136"/>
      <c r="P190" s="136"/>
      <c r="Q190" s="136"/>
      <c r="R190" s="136"/>
      <c r="S190" s="136"/>
      <c r="T190" s="136"/>
      <c r="U190" s="136"/>
      <c r="V190" s="136"/>
      <c r="W190" s="136"/>
      <c r="X190" s="136"/>
      <c r="Y190" s="136"/>
      <c r="Z190" s="136"/>
      <c r="AA190" s="136"/>
      <c r="AB190" s="136"/>
      <c r="AC190" s="136"/>
      <c r="AD190" s="136"/>
      <c r="AE190" s="136"/>
      <c r="AF190" s="136"/>
      <c r="AG190" s="136"/>
      <c r="AH190" s="136"/>
      <c r="AI190" s="136"/>
      <c r="AJ190" s="136"/>
      <c r="AK190" s="136"/>
      <c r="AL190" s="136"/>
      <c r="AM190" s="136"/>
      <c r="AN190" s="136"/>
      <c r="AO190" s="136"/>
      <c r="AP190" s="136"/>
      <c r="AQ190" s="136"/>
      <c r="AR190" s="136"/>
      <c r="AS190" s="136"/>
      <c r="AT190" s="136"/>
      <c r="AU190" s="136"/>
      <c r="AV190" s="136"/>
      <c r="AW190" s="136"/>
      <c r="AX190" s="136"/>
      <c r="AY190" s="136"/>
      <c r="AZ190" s="136"/>
      <c r="BA190" s="136"/>
      <c r="BB190" s="136"/>
      <c r="BC190" s="136"/>
      <c r="BD190" s="136"/>
      <c r="BE190" s="136"/>
      <c r="BF190" s="136"/>
      <c r="BG190" s="136"/>
      <c r="BH190" s="136"/>
      <c r="BI190" s="136"/>
      <c r="BJ190" s="136"/>
      <c r="BK190" s="136"/>
      <c r="BL190" s="136"/>
      <c r="BM190" s="136"/>
      <c r="BN190" s="136"/>
      <c r="BO190" s="136"/>
      <c r="BP190" s="136"/>
      <c r="BQ190" s="136"/>
      <c r="BR190" s="136"/>
      <c r="BS190" s="136"/>
      <c r="BT190" s="136"/>
      <c r="BU190" s="136"/>
      <c r="BV190" s="136"/>
      <c r="BW190" s="136"/>
      <c r="BX190" s="136"/>
      <c r="BY190" s="136"/>
      <c r="BZ190" s="136"/>
      <c r="CA190" s="136"/>
      <c r="CB190" s="136"/>
      <c r="CC190" s="136"/>
      <c r="CD190" s="136"/>
      <c r="CE190" s="136"/>
      <c r="CF190" s="136"/>
      <c r="CG190" s="136"/>
      <c r="CH190" s="136"/>
      <c r="CI190" s="136"/>
      <c r="CJ190" s="136"/>
      <c r="CK190" s="136"/>
      <c r="CL190" s="136"/>
      <c r="CM190" s="136"/>
      <c r="CN190" s="136"/>
      <c r="CO190" s="136"/>
      <c r="CP190" s="136"/>
      <c r="CQ190" s="136"/>
      <c r="CR190" s="136"/>
      <c r="CS190" s="136"/>
      <c r="CT190" s="136"/>
      <c r="CU190" s="136"/>
      <c r="CV190" s="136"/>
      <c r="CW190" s="136"/>
      <c r="CX190" s="136"/>
      <c r="CY190" s="136"/>
      <c r="CZ190" s="136"/>
      <c r="DA190" s="136"/>
      <c r="DB190" s="136"/>
      <c r="DC190" s="136"/>
      <c r="DD190" s="136"/>
      <c r="DE190" s="136"/>
      <c r="DF190" s="136"/>
      <c r="DG190" s="136"/>
      <c r="DH190" s="136"/>
      <c r="DI190" s="136"/>
      <c r="DJ190" s="136"/>
      <c r="DK190" s="136"/>
      <c r="DL190" s="136"/>
      <c r="DM190" s="136"/>
      <c r="DN190" s="136"/>
      <c r="DO190" s="136"/>
      <c r="DP190" s="136"/>
      <c r="DQ190" s="136"/>
      <c r="DR190" s="136"/>
      <c r="DS190" s="136"/>
      <c r="DT190" s="136"/>
      <c r="DU190" s="136"/>
      <c r="DV190" s="136"/>
      <c r="DW190" s="136"/>
      <c r="DX190" s="136"/>
      <c r="DY190" s="136"/>
      <c r="DZ190" s="136"/>
      <c r="EA190" s="136"/>
      <c r="EB190" s="136"/>
      <c r="EC190" s="136"/>
      <c r="ED190" s="136"/>
      <c r="EE190" s="136"/>
      <c r="EF190" s="136"/>
      <c r="EG190" s="136"/>
      <c r="EH190" s="136"/>
      <c r="EI190" s="136"/>
      <c r="EJ190" s="136"/>
      <c r="EK190" s="136"/>
      <c r="EL190" s="136"/>
      <c r="EM190" s="136"/>
      <c r="EN190" s="136"/>
      <c r="EO190" s="136"/>
      <c r="EP190" s="136"/>
      <c r="EQ190" s="136"/>
      <c r="ER190" s="136"/>
      <c r="ES190" s="136"/>
      <c r="ET190" s="136"/>
      <c r="EU190" s="136"/>
      <c r="EV190" s="136"/>
      <c r="EW190" s="136"/>
      <c r="EX190" s="136"/>
      <c r="EY190" s="136"/>
      <c r="EZ190" s="136"/>
      <c r="FA190" s="136"/>
      <c r="FB190" s="136"/>
      <c r="FC190" s="136"/>
      <c r="FD190" s="136"/>
      <c r="FE190" s="136"/>
      <c r="FF190" s="136"/>
      <c r="FG190" s="136"/>
      <c r="FH190" s="136"/>
      <c r="FI190" s="136"/>
      <c r="FJ190" s="136"/>
      <c r="FK190" s="136"/>
      <c r="FL190" s="136"/>
      <c r="FM190" s="136"/>
      <c r="FN190" s="136"/>
      <c r="FO190" s="136"/>
      <c r="FP190" s="136"/>
      <c r="FQ190" s="136"/>
      <c r="FR190" s="136"/>
      <c r="FS190" s="136"/>
      <c r="FT190" s="136"/>
      <c r="FU190" s="136"/>
      <c r="FV190" s="136"/>
      <c r="FW190" s="136"/>
      <c r="FX190" s="136"/>
      <c r="FY190" s="136"/>
      <c r="FZ190" s="136"/>
      <c r="GA190" s="136"/>
      <c r="GB190" s="136"/>
      <c r="GC190" s="136"/>
      <c r="GD190" s="136"/>
      <c r="GE190" s="136"/>
      <c r="GF190" s="136"/>
      <c r="GG190" s="136"/>
      <c r="GH190" s="136"/>
      <c r="GI190" s="136"/>
      <c r="GJ190" s="136"/>
      <c r="GK190" s="136"/>
      <c r="GL190" s="136"/>
      <c r="GM190" s="136"/>
      <c r="GN190" s="136"/>
      <c r="GO190" s="136"/>
      <c r="GP190" s="136"/>
      <c r="GQ190" s="136"/>
      <c r="GR190" s="136"/>
      <c r="GS190" s="136"/>
      <c r="GT190" s="136"/>
      <c r="GU190" s="136"/>
      <c r="GV190" s="136"/>
      <c r="GW190" s="136"/>
      <c r="GX190" s="136"/>
      <c r="GY190" s="136"/>
      <c r="GZ190" s="136"/>
      <c r="HA190" s="136"/>
      <c r="HB190" s="136"/>
      <c r="HC190" s="136"/>
      <c r="HD190" s="136"/>
      <c r="HE190" s="136"/>
      <c r="HF190" s="136"/>
      <c r="HG190" s="136"/>
      <c r="HH190" s="136"/>
      <c r="HI190" s="136"/>
      <c r="HJ190" s="136"/>
      <c r="HK190" s="136"/>
      <c r="HL190" s="136"/>
      <c r="HM190" s="136"/>
      <c r="HN190" s="136"/>
      <c r="HO190" s="136"/>
      <c r="HP190" s="136"/>
      <c r="HQ190" s="136"/>
      <c r="HR190" s="136"/>
      <c r="HS190" s="136"/>
      <c r="HT190" s="136"/>
      <c r="HU190" s="136"/>
      <c r="HV190" s="136"/>
      <c r="HW190" s="136"/>
      <c r="HX190" s="136"/>
      <c r="HY190" s="136"/>
      <c r="HZ190" s="136"/>
      <c r="IA190" s="136"/>
      <c r="IB190" s="136"/>
      <c r="IC190" s="136"/>
      <c r="ID190" s="136"/>
      <c r="IE190" s="136"/>
      <c r="IF190" s="136"/>
      <c r="IG190" s="136"/>
      <c r="IH190" s="136"/>
      <c r="II190" s="136"/>
      <c r="IJ190" s="136"/>
      <c r="IK190" s="136"/>
      <c r="IL190" s="136"/>
      <c r="IM190" s="136"/>
      <c r="IN190" s="136"/>
      <c r="IO190" s="136"/>
    </row>
    <row r="191" spans="1:249" ht="23.25" customHeight="1">
      <c r="A191" s="10"/>
      <c r="B191" s="19"/>
      <c r="C191" s="10"/>
      <c r="D191" s="245"/>
      <c r="E191" s="231"/>
      <c r="F191" s="230"/>
      <c r="G191" s="230"/>
      <c r="H191" s="230"/>
      <c r="I191" s="232"/>
      <c r="J191" s="233"/>
      <c r="K191" s="230"/>
      <c r="L191" s="230"/>
      <c r="M191" s="230"/>
      <c r="N191" s="234"/>
      <c r="O191" s="136"/>
      <c r="P191" s="136"/>
      <c r="Q191" s="136"/>
      <c r="R191" s="136"/>
      <c r="S191" s="136"/>
      <c r="T191" s="136"/>
      <c r="U191" s="136"/>
      <c r="V191" s="136"/>
      <c r="W191" s="136"/>
      <c r="X191" s="136"/>
      <c r="Y191" s="136"/>
      <c r="Z191" s="136"/>
      <c r="AA191" s="136"/>
      <c r="AB191" s="136"/>
      <c r="AC191" s="136"/>
      <c r="AD191" s="136"/>
      <c r="AE191" s="136"/>
      <c r="AF191" s="136"/>
      <c r="AG191" s="136"/>
      <c r="AH191" s="136"/>
      <c r="AI191" s="136"/>
      <c r="AJ191" s="136"/>
      <c r="AK191" s="136"/>
      <c r="AL191" s="136"/>
      <c r="AM191" s="136"/>
      <c r="AN191" s="136"/>
      <c r="AO191" s="136"/>
      <c r="AP191" s="136"/>
      <c r="AQ191" s="136"/>
      <c r="AR191" s="136"/>
      <c r="AS191" s="136"/>
      <c r="AT191" s="136"/>
      <c r="AU191" s="136"/>
      <c r="AV191" s="136"/>
      <c r="AW191" s="136"/>
      <c r="AX191" s="136"/>
      <c r="AY191" s="136"/>
      <c r="AZ191" s="136"/>
      <c r="BA191" s="136"/>
      <c r="BB191" s="136"/>
      <c r="BC191" s="136"/>
      <c r="BD191" s="136"/>
      <c r="BE191" s="136"/>
      <c r="BF191" s="136"/>
      <c r="BG191" s="136"/>
      <c r="BH191" s="136"/>
      <c r="BI191" s="136"/>
      <c r="BJ191" s="136"/>
      <c r="BK191" s="136"/>
      <c r="BL191" s="136"/>
      <c r="BM191" s="136"/>
      <c r="BN191" s="136"/>
      <c r="BO191" s="136"/>
      <c r="BP191" s="136"/>
      <c r="BQ191" s="136"/>
      <c r="BR191" s="136"/>
      <c r="BS191" s="136"/>
      <c r="BT191" s="136"/>
      <c r="BU191" s="136"/>
      <c r="BV191" s="136"/>
      <c r="BW191" s="136"/>
      <c r="BX191" s="136"/>
      <c r="BY191" s="136"/>
      <c r="BZ191" s="136"/>
      <c r="CA191" s="136"/>
      <c r="CB191" s="136"/>
      <c r="CC191" s="136"/>
      <c r="CD191" s="136"/>
      <c r="CE191" s="136"/>
      <c r="CF191" s="136"/>
      <c r="CG191" s="136"/>
      <c r="CH191" s="136"/>
      <c r="CI191" s="136"/>
      <c r="CJ191" s="136"/>
      <c r="CK191" s="136"/>
      <c r="CL191" s="136"/>
      <c r="CM191" s="136"/>
      <c r="CN191" s="136"/>
      <c r="CO191" s="136"/>
      <c r="CP191" s="136"/>
      <c r="CQ191" s="136"/>
      <c r="CR191" s="136"/>
      <c r="CS191" s="136"/>
      <c r="CT191" s="136"/>
      <c r="CU191" s="136"/>
      <c r="CV191" s="136"/>
      <c r="CW191" s="136"/>
      <c r="CX191" s="136"/>
      <c r="CY191" s="136"/>
      <c r="CZ191" s="136"/>
      <c r="DA191" s="136"/>
      <c r="DB191" s="136"/>
      <c r="DC191" s="136"/>
      <c r="DD191" s="136"/>
      <c r="DE191" s="136"/>
      <c r="DF191" s="136"/>
      <c r="DG191" s="136"/>
      <c r="DH191" s="136"/>
      <c r="DI191" s="136"/>
      <c r="DJ191" s="136"/>
      <c r="DK191" s="136"/>
      <c r="DL191" s="136"/>
      <c r="DM191" s="136"/>
      <c r="DN191" s="136"/>
      <c r="DO191" s="136"/>
      <c r="DP191" s="136"/>
      <c r="DQ191" s="136"/>
      <c r="DR191" s="136"/>
      <c r="DS191" s="136"/>
      <c r="DT191" s="136"/>
      <c r="DU191" s="136"/>
      <c r="DV191" s="136"/>
      <c r="DW191" s="136"/>
      <c r="DX191" s="136"/>
      <c r="DY191" s="136"/>
      <c r="DZ191" s="136"/>
      <c r="EA191" s="136"/>
      <c r="EB191" s="136"/>
      <c r="EC191" s="136"/>
      <c r="ED191" s="136"/>
      <c r="EE191" s="136"/>
      <c r="EF191" s="136"/>
      <c r="EG191" s="136"/>
      <c r="EH191" s="136"/>
      <c r="EI191" s="136"/>
      <c r="EJ191" s="136"/>
      <c r="EK191" s="136"/>
      <c r="EL191" s="136"/>
      <c r="EM191" s="136"/>
      <c r="EN191" s="136"/>
      <c r="EO191" s="136"/>
      <c r="EP191" s="136"/>
      <c r="EQ191" s="136"/>
      <c r="ER191" s="136"/>
      <c r="ES191" s="136"/>
      <c r="ET191" s="136"/>
      <c r="EU191" s="136"/>
      <c r="EV191" s="136"/>
      <c r="EW191" s="136"/>
      <c r="EX191" s="136"/>
      <c r="EY191" s="136"/>
      <c r="EZ191" s="136"/>
      <c r="FA191" s="136"/>
      <c r="FB191" s="136"/>
      <c r="FC191" s="136"/>
      <c r="FD191" s="136"/>
      <c r="FE191" s="136"/>
      <c r="FF191" s="136"/>
      <c r="FG191" s="136"/>
      <c r="FH191" s="136"/>
      <c r="FI191" s="136"/>
      <c r="FJ191" s="136"/>
      <c r="FK191" s="136"/>
      <c r="FL191" s="136"/>
      <c r="FM191" s="136"/>
      <c r="FN191" s="136"/>
      <c r="FO191" s="136"/>
      <c r="FP191" s="136"/>
      <c r="FQ191" s="136"/>
      <c r="FR191" s="136"/>
      <c r="FS191" s="136"/>
      <c r="FT191" s="136"/>
      <c r="FU191" s="136"/>
      <c r="FV191" s="136"/>
      <c r="FW191" s="136"/>
      <c r="FX191" s="136"/>
      <c r="FY191" s="136"/>
      <c r="FZ191" s="136"/>
      <c r="GA191" s="136"/>
      <c r="GB191" s="136"/>
      <c r="GC191" s="136"/>
      <c r="GD191" s="136"/>
      <c r="GE191" s="136"/>
      <c r="GF191" s="136"/>
      <c r="GG191" s="136"/>
      <c r="GH191" s="136"/>
      <c r="GI191" s="136"/>
      <c r="GJ191" s="136"/>
      <c r="GK191" s="136"/>
      <c r="GL191" s="136"/>
      <c r="GM191" s="136"/>
      <c r="GN191" s="136"/>
      <c r="GO191" s="136"/>
      <c r="GP191" s="136"/>
      <c r="GQ191" s="136"/>
      <c r="GR191" s="136"/>
      <c r="GS191" s="136"/>
      <c r="GT191" s="136"/>
      <c r="GU191" s="136"/>
      <c r="GV191" s="136"/>
      <c r="GW191" s="136"/>
      <c r="GX191" s="136"/>
      <c r="GY191" s="136"/>
      <c r="GZ191" s="136"/>
      <c r="HA191" s="136"/>
      <c r="HB191" s="136"/>
      <c r="HC191" s="136"/>
      <c r="HD191" s="136"/>
      <c r="HE191" s="136"/>
      <c r="HF191" s="136"/>
      <c r="HG191" s="136"/>
      <c r="HH191" s="136"/>
      <c r="HI191" s="136"/>
      <c r="HJ191" s="136"/>
      <c r="HK191" s="136"/>
      <c r="HL191" s="136"/>
      <c r="HM191" s="136"/>
      <c r="HN191" s="136"/>
      <c r="HO191" s="136"/>
      <c r="HP191" s="136"/>
      <c r="HQ191" s="136"/>
      <c r="HR191" s="136"/>
      <c r="HS191" s="136"/>
      <c r="HT191" s="136"/>
      <c r="HU191" s="136"/>
      <c r="HV191" s="136"/>
      <c r="HW191" s="136"/>
      <c r="HX191" s="136"/>
      <c r="HY191" s="136"/>
      <c r="HZ191" s="136"/>
      <c r="IA191" s="136"/>
      <c r="IB191" s="136"/>
      <c r="IC191" s="136"/>
      <c r="ID191" s="136"/>
      <c r="IE191" s="136"/>
      <c r="IF191" s="136"/>
      <c r="IG191" s="136"/>
      <c r="IH191" s="136"/>
      <c r="II191" s="136"/>
      <c r="IJ191" s="136"/>
      <c r="IK191" s="136"/>
      <c r="IL191" s="136"/>
      <c r="IM191" s="136"/>
      <c r="IN191" s="136"/>
      <c r="IO191" s="136"/>
    </row>
    <row r="192" spans="1:249">
      <c r="A192" s="10"/>
      <c r="B192" s="49"/>
      <c r="C192" s="10"/>
      <c r="D192" s="244"/>
      <c r="F192" s="84"/>
      <c r="G192" s="84"/>
      <c r="H192" s="84"/>
      <c r="K192" s="84"/>
      <c r="L192" s="84"/>
      <c r="M192" s="84"/>
      <c r="N192" s="193"/>
      <c r="O192" s="136"/>
      <c r="P192" s="136"/>
      <c r="Q192" s="136"/>
      <c r="R192" s="136"/>
      <c r="S192" s="136"/>
      <c r="T192" s="136"/>
      <c r="U192" s="136"/>
      <c r="V192" s="136"/>
      <c r="W192" s="136"/>
      <c r="X192" s="136"/>
      <c r="Y192" s="136"/>
      <c r="Z192" s="136"/>
      <c r="AA192" s="136"/>
      <c r="AB192" s="136"/>
      <c r="AC192" s="136"/>
      <c r="AD192" s="136"/>
      <c r="AE192" s="136"/>
      <c r="AF192" s="136"/>
      <c r="AG192" s="136"/>
      <c r="AH192" s="136"/>
      <c r="AI192" s="136"/>
      <c r="AJ192" s="136"/>
      <c r="AK192" s="136"/>
      <c r="AL192" s="136"/>
      <c r="AM192" s="136"/>
      <c r="AN192" s="136"/>
      <c r="AO192" s="136"/>
      <c r="AP192" s="136"/>
      <c r="AQ192" s="136"/>
      <c r="AR192" s="136"/>
      <c r="AS192" s="136"/>
      <c r="AT192" s="136"/>
      <c r="AU192" s="136"/>
      <c r="AV192" s="136"/>
      <c r="AW192" s="136"/>
      <c r="AX192" s="136"/>
      <c r="AY192" s="136"/>
      <c r="AZ192" s="136"/>
      <c r="BA192" s="136"/>
      <c r="BB192" s="136"/>
      <c r="BC192" s="136"/>
      <c r="BD192" s="136"/>
      <c r="BE192" s="136"/>
      <c r="BF192" s="136"/>
      <c r="BG192" s="136"/>
      <c r="BH192" s="136"/>
      <c r="BI192" s="136"/>
      <c r="BJ192" s="136"/>
      <c r="BK192" s="136"/>
      <c r="BL192" s="136"/>
      <c r="BM192" s="136"/>
      <c r="BN192" s="136"/>
      <c r="BO192" s="136"/>
      <c r="BP192" s="136"/>
      <c r="BQ192" s="136"/>
      <c r="BR192" s="136"/>
      <c r="BS192" s="136"/>
      <c r="BT192" s="136"/>
      <c r="BU192" s="136"/>
      <c r="BV192" s="136"/>
      <c r="BW192" s="136"/>
      <c r="BX192" s="136"/>
      <c r="BY192" s="136"/>
      <c r="BZ192" s="136"/>
      <c r="CA192" s="136"/>
      <c r="CB192" s="136"/>
      <c r="CC192" s="136"/>
      <c r="CD192" s="136"/>
      <c r="CE192" s="136"/>
      <c r="CF192" s="136"/>
      <c r="CG192" s="136"/>
      <c r="CH192" s="136"/>
      <c r="CI192" s="136"/>
      <c r="CJ192" s="136"/>
      <c r="CK192" s="136"/>
      <c r="CL192" s="136"/>
      <c r="CM192" s="136"/>
      <c r="CN192" s="136"/>
      <c r="CO192" s="136"/>
      <c r="CP192" s="136"/>
      <c r="CQ192" s="136"/>
      <c r="CR192" s="136"/>
      <c r="CS192" s="136"/>
      <c r="CT192" s="136"/>
      <c r="CU192" s="136"/>
      <c r="CV192" s="136"/>
      <c r="CW192" s="136"/>
      <c r="CX192" s="136"/>
      <c r="CY192" s="136"/>
      <c r="CZ192" s="136"/>
      <c r="DA192" s="136"/>
      <c r="DB192" s="136"/>
      <c r="DC192" s="136"/>
      <c r="DD192" s="136"/>
      <c r="DE192" s="136"/>
      <c r="DF192" s="136"/>
      <c r="DG192" s="136"/>
      <c r="DH192" s="136"/>
      <c r="DI192" s="136"/>
      <c r="DJ192" s="136"/>
      <c r="DK192" s="136"/>
      <c r="DL192" s="136"/>
      <c r="DM192" s="136"/>
      <c r="DN192" s="136"/>
      <c r="DO192" s="136"/>
      <c r="DP192" s="136"/>
      <c r="DQ192" s="136"/>
      <c r="DR192" s="136"/>
      <c r="DS192" s="136"/>
      <c r="DT192" s="136"/>
      <c r="DU192" s="136"/>
      <c r="DV192" s="136"/>
      <c r="DW192" s="136"/>
      <c r="DX192" s="136"/>
      <c r="DY192" s="136"/>
      <c r="DZ192" s="136"/>
      <c r="EA192" s="136"/>
      <c r="EB192" s="136"/>
      <c r="EC192" s="136"/>
      <c r="ED192" s="136"/>
      <c r="EE192" s="136"/>
      <c r="EF192" s="136"/>
      <c r="EG192" s="136"/>
      <c r="EH192" s="136"/>
      <c r="EI192" s="136"/>
      <c r="EJ192" s="136"/>
      <c r="EK192" s="136"/>
      <c r="EL192" s="136"/>
      <c r="EM192" s="136"/>
      <c r="EN192" s="136"/>
      <c r="EO192" s="136"/>
      <c r="EP192" s="136"/>
      <c r="EQ192" s="136"/>
      <c r="ER192" s="136"/>
      <c r="ES192" s="136"/>
      <c r="ET192" s="136"/>
      <c r="EU192" s="136"/>
      <c r="EV192" s="136"/>
      <c r="EW192" s="136"/>
      <c r="EX192" s="136"/>
      <c r="EY192" s="136"/>
      <c r="EZ192" s="136"/>
      <c r="FA192" s="136"/>
      <c r="FB192" s="136"/>
      <c r="FC192" s="136"/>
      <c r="FD192" s="136"/>
      <c r="FE192" s="136"/>
      <c r="FF192" s="136"/>
      <c r="FG192" s="136"/>
      <c r="FH192" s="136"/>
      <c r="FI192" s="136"/>
      <c r="FJ192" s="136"/>
      <c r="FK192" s="136"/>
      <c r="FL192" s="136"/>
      <c r="FM192" s="136"/>
      <c r="FN192" s="136"/>
      <c r="FO192" s="136"/>
      <c r="FP192" s="136"/>
      <c r="FQ192" s="136"/>
      <c r="FR192" s="136"/>
      <c r="FS192" s="136"/>
      <c r="FT192" s="136"/>
      <c r="FU192" s="136"/>
      <c r="FV192" s="136"/>
      <c r="FW192" s="136"/>
      <c r="FX192" s="136"/>
      <c r="FY192" s="136"/>
      <c r="FZ192" s="136"/>
      <c r="GA192" s="136"/>
      <c r="GB192" s="136"/>
      <c r="GC192" s="136"/>
      <c r="GD192" s="136"/>
      <c r="GE192" s="136"/>
      <c r="GF192" s="136"/>
      <c r="GG192" s="136"/>
      <c r="GH192" s="136"/>
      <c r="GI192" s="136"/>
      <c r="GJ192" s="136"/>
      <c r="GK192" s="136"/>
      <c r="GL192" s="136"/>
      <c r="GM192" s="136"/>
      <c r="GN192" s="136"/>
      <c r="GO192" s="136"/>
      <c r="GP192" s="136"/>
      <c r="GQ192" s="136"/>
      <c r="GR192" s="136"/>
      <c r="GS192" s="136"/>
      <c r="GT192" s="136"/>
      <c r="GU192" s="136"/>
      <c r="GV192" s="136"/>
      <c r="GW192" s="136"/>
      <c r="GX192" s="136"/>
      <c r="GY192" s="136"/>
      <c r="GZ192" s="136"/>
      <c r="HA192" s="136"/>
      <c r="HB192" s="136"/>
      <c r="HC192" s="136"/>
      <c r="HD192" s="136"/>
      <c r="HE192" s="136"/>
      <c r="HF192" s="136"/>
      <c r="HG192" s="136"/>
      <c r="HH192" s="136"/>
      <c r="HI192" s="136"/>
      <c r="HJ192" s="136"/>
      <c r="HK192" s="136"/>
      <c r="HL192" s="136"/>
      <c r="HM192" s="136"/>
      <c r="HN192" s="136"/>
      <c r="HO192" s="136"/>
      <c r="HP192" s="136"/>
      <c r="HQ192" s="136"/>
      <c r="HR192" s="136"/>
      <c r="HS192" s="136"/>
      <c r="HT192" s="136"/>
      <c r="HU192" s="136"/>
      <c r="HV192" s="136"/>
      <c r="HW192" s="136"/>
      <c r="HX192" s="136"/>
      <c r="HY192" s="136"/>
      <c r="HZ192" s="136"/>
      <c r="IA192" s="136"/>
      <c r="IB192" s="136"/>
      <c r="IC192" s="136"/>
      <c r="ID192" s="136"/>
      <c r="IE192" s="136"/>
      <c r="IF192" s="136"/>
      <c r="IG192" s="136"/>
      <c r="IH192" s="136"/>
      <c r="II192" s="136"/>
      <c r="IJ192" s="136"/>
      <c r="IK192" s="136"/>
      <c r="IL192" s="136"/>
      <c r="IM192" s="136"/>
      <c r="IN192" s="136"/>
      <c r="IO192" s="136"/>
    </row>
    <row r="193" spans="1:249">
      <c r="A193" s="10"/>
      <c r="B193" s="49"/>
      <c r="C193" s="10"/>
      <c r="D193" s="244"/>
      <c r="F193" s="84"/>
      <c r="G193" s="84"/>
      <c r="H193" s="84"/>
      <c r="K193" s="84"/>
      <c r="L193" s="84"/>
      <c r="M193" s="84"/>
      <c r="N193" s="193"/>
      <c r="O193" s="136"/>
      <c r="P193" s="136"/>
      <c r="Q193" s="136"/>
      <c r="R193" s="136"/>
      <c r="S193" s="136"/>
      <c r="T193" s="136"/>
      <c r="U193" s="136"/>
      <c r="V193" s="136"/>
      <c r="W193" s="136"/>
      <c r="X193" s="136"/>
      <c r="Y193" s="136"/>
      <c r="Z193" s="136"/>
      <c r="AA193" s="136"/>
      <c r="AB193" s="136"/>
      <c r="AC193" s="136"/>
      <c r="AD193" s="136"/>
      <c r="AE193" s="136"/>
      <c r="AF193" s="136"/>
      <c r="AG193" s="136"/>
      <c r="AH193" s="136"/>
      <c r="AI193" s="136"/>
      <c r="AJ193" s="136"/>
      <c r="AK193" s="136"/>
      <c r="AL193" s="136"/>
      <c r="AM193" s="136"/>
      <c r="AN193" s="136"/>
      <c r="AO193" s="136"/>
      <c r="AP193" s="136"/>
      <c r="AQ193" s="136"/>
      <c r="AR193" s="136"/>
      <c r="AS193" s="136"/>
      <c r="AT193" s="136"/>
      <c r="AU193" s="136"/>
      <c r="AV193" s="136"/>
      <c r="AW193" s="136"/>
      <c r="AX193" s="136"/>
      <c r="AY193" s="136"/>
      <c r="AZ193" s="136"/>
      <c r="BA193" s="136"/>
      <c r="BB193" s="136"/>
      <c r="BC193" s="136"/>
      <c r="BD193" s="136"/>
      <c r="BE193" s="136"/>
      <c r="BF193" s="136"/>
      <c r="BG193" s="136"/>
      <c r="BH193" s="136"/>
      <c r="BI193" s="136"/>
      <c r="BJ193" s="136"/>
      <c r="BK193" s="136"/>
      <c r="BL193" s="136"/>
      <c r="BM193" s="136"/>
      <c r="BN193" s="136"/>
      <c r="BO193" s="136"/>
      <c r="BP193" s="136"/>
      <c r="BQ193" s="136"/>
      <c r="BR193" s="136"/>
      <c r="BS193" s="136"/>
      <c r="BT193" s="136"/>
      <c r="BU193" s="136"/>
      <c r="BV193" s="136"/>
      <c r="BW193" s="136"/>
      <c r="BX193" s="136"/>
      <c r="BY193" s="136"/>
      <c r="BZ193" s="136"/>
      <c r="CA193" s="136"/>
      <c r="CB193" s="136"/>
      <c r="CC193" s="136"/>
      <c r="CD193" s="136"/>
      <c r="CE193" s="136"/>
      <c r="CF193" s="136"/>
      <c r="CG193" s="136"/>
      <c r="CH193" s="136"/>
      <c r="CI193" s="136"/>
      <c r="CJ193" s="136"/>
      <c r="CK193" s="136"/>
      <c r="CL193" s="136"/>
      <c r="CM193" s="136"/>
      <c r="CN193" s="136"/>
      <c r="CO193" s="136"/>
      <c r="CP193" s="136"/>
      <c r="CQ193" s="136"/>
      <c r="CR193" s="136"/>
      <c r="CS193" s="136"/>
      <c r="CT193" s="136"/>
      <c r="CU193" s="136"/>
      <c r="CV193" s="136"/>
      <c r="CW193" s="136"/>
      <c r="CX193" s="136"/>
      <c r="CY193" s="136"/>
      <c r="CZ193" s="136"/>
      <c r="DA193" s="136"/>
      <c r="DB193" s="136"/>
      <c r="DC193" s="136"/>
      <c r="DD193" s="136"/>
      <c r="DE193" s="136"/>
      <c r="DF193" s="136"/>
      <c r="DG193" s="136"/>
      <c r="DH193" s="136"/>
      <c r="DI193" s="136"/>
      <c r="DJ193" s="136"/>
      <c r="DK193" s="136"/>
      <c r="DL193" s="136"/>
      <c r="DM193" s="136"/>
      <c r="DN193" s="136"/>
      <c r="DO193" s="136"/>
      <c r="DP193" s="136"/>
      <c r="DQ193" s="136"/>
      <c r="DR193" s="136"/>
      <c r="DS193" s="136"/>
      <c r="DT193" s="136"/>
      <c r="DU193" s="136"/>
      <c r="DV193" s="136"/>
      <c r="DW193" s="136"/>
      <c r="DX193" s="136"/>
      <c r="DY193" s="136"/>
      <c r="DZ193" s="136"/>
      <c r="EA193" s="136"/>
      <c r="EB193" s="136"/>
      <c r="EC193" s="136"/>
      <c r="ED193" s="136"/>
      <c r="EE193" s="136"/>
      <c r="EF193" s="136"/>
      <c r="EG193" s="136"/>
      <c r="EH193" s="136"/>
      <c r="EI193" s="136"/>
      <c r="EJ193" s="136"/>
      <c r="EK193" s="136"/>
      <c r="EL193" s="136"/>
      <c r="EM193" s="136"/>
      <c r="EN193" s="136"/>
      <c r="EO193" s="136"/>
      <c r="EP193" s="136"/>
      <c r="EQ193" s="136"/>
      <c r="ER193" s="136"/>
      <c r="ES193" s="136"/>
      <c r="ET193" s="136"/>
      <c r="EU193" s="136"/>
      <c r="EV193" s="136"/>
      <c r="EW193" s="136"/>
      <c r="EX193" s="136"/>
      <c r="EY193" s="136"/>
      <c r="EZ193" s="136"/>
      <c r="FA193" s="136"/>
      <c r="FB193" s="136"/>
      <c r="FC193" s="136"/>
      <c r="FD193" s="136"/>
      <c r="FE193" s="136"/>
      <c r="FF193" s="136"/>
      <c r="FG193" s="136"/>
      <c r="FH193" s="136"/>
      <c r="FI193" s="136"/>
      <c r="FJ193" s="136"/>
      <c r="FK193" s="136"/>
      <c r="FL193" s="136"/>
      <c r="FM193" s="136"/>
      <c r="FN193" s="136"/>
      <c r="FO193" s="136"/>
      <c r="FP193" s="136"/>
      <c r="FQ193" s="136"/>
      <c r="FR193" s="136"/>
      <c r="FS193" s="136"/>
      <c r="FT193" s="136"/>
      <c r="FU193" s="136"/>
      <c r="FV193" s="136"/>
      <c r="FW193" s="136"/>
      <c r="FX193" s="136"/>
      <c r="FY193" s="136"/>
      <c r="FZ193" s="136"/>
      <c r="GA193" s="136"/>
      <c r="GB193" s="136"/>
      <c r="GC193" s="136"/>
      <c r="GD193" s="136"/>
      <c r="GE193" s="136"/>
      <c r="GF193" s="136"/>
      <c r="GG193" s="136"/>
      <c r="GH193" s="136"/>
      <c r="GI193" s="136"/>
      <c r="GJ193" s="136"/>
      <c r="GK193" s="136"/>
      <c r="GL193" s="136"/>
      <c r="GM193" s="136"/>
      <c r="GN193" s="136"/>
      <c r="GO193" s="136"/>
      <c r="GP193" s="136"/>
      <c r="GQ193" s="136"/>
      <c r="GR193" s="136"/>
      <c r="GS193" s="136"/>
      <c r="GT193" s="136"/>
      <c r="GU193" s="136"/>
      <c r="GV193" s="136"/>
      <c r="GW193" s="136"/>
      <c r="GX193" s="136"/>
      <c r="GY193" s="136"/>
      <c r="GZ193" s="136"/>
      <c r="HA193" s="136"/>
      <c r="HB193" s="136"/>
      <c r="HC193" s="136"/>
      <c r="HD193" s="136"/>
      <c r="HE193" s="136"/>
      <c r="HF193" s="136"/>
      <c r="HG193" s="136"/>
      <c r="HH193" s="136"/>
      <c r="HI193" s="136"/>
      <c r="HJ193" s="136"/>
      <c r="HK193" s="136"/>
      <c r="HL193" s="136"/>
      <c r="HM193" s="136"/>
      <c r="HN193" s="136"/>
      <c r="HO193" s="136"/>
      <c r="HP193" s="136"/>
      <c r="HQ193" s="136"/>
      <c r="HR193" s="136"/>
      <c r="HS193" s="136"/>
      <c r="HT193" s="136"/>
      <c r="HU193" s="136"/>
      <c r="HV193" s="136"/>
      <c r="HW193" s="136"/>
      <c r="HX193" s="136"/>
      <c r="HY193" s="136"/>
      <c r="HZ193" s="136"/>
      <c r="IA193" s="136"/>
      <c r="IB193" s="136"/>
      <c r="IC193" s="136"/>
      <c r="ID193" s="136"/>
      <c r="IE193" s="136"/>
      <c r="IF193" s="136"/>
      <c r="IG193" s="136"/>
      <c r="IH193" s="136"/>
      <c r="II193" s="136"/>
      <c r="IJ193" s="136"/>
      <c r="IK193" s="136"/>
      <c r="IL193" s="136"/>
      <c r="IM193" s="136"/>
      <c r="IN193" s="136"/>
      <c r="IO193" s="136"/>
    </row>
    <row r="194" spans="1:249">
      <c r="A194" s="10"/>
      <c r="B194" s="49"/>
      <c r="C194" s="10"/>
      <c r="D194" s="244"/>
      <c r="F194" s="84"/>
      <c r="G194" s="84"/>
      <c r="H194" s="84"/>
      <c r="K194" s="84"/>
      <c r="L194" s="84"/>
      <c r="M194" s="84"/>
      <c r="N194" s="193"/>
      <c r="O194" s="136"/>
      <c r="P194" s="136"/>
      <c r="Q194" s="136"/>
      <c r="R194" s="136"/>
      <c r="S194" s="136"/>
      <c r="T194" s="136"/>
      <c r="U194" s="136"/>
      <c r="V194" s="136"/>
      <c r="W194" s="136"/>
      <c r="X194" s="136"/>
      <c r="Y194" s="136"/>
      <c r="Z194" s="136"/>
      <c r="AA194" s="136"/>
      <c r="AB194" s="136"/>
      <c r="AC194" s="136"/>
      <c r="AD194" s="136"/>
      <c r="AE194" s="136"/>
      <c r="AF194" s="136"/>
      <c r="AG194" s="136"/>
      <c r="AH194" s="136"/>
      <c r="AI194" s="136"/>
      <c r="AJ194" s="136"/>
      <c r="AK194" s="136"/>
      <c r="AL194" s="136"/>
      <c r="AM194" s="136"/>
      <c r="AN194" s="136"/>
      <c r="AO194" s="136"/>
      <c r="AP194" s="136"/>
      <c r="AQ194" s="136"/>
      <c r="AR194" s="136"/>
      <c r="AS194" s="136"/>
      <c r="AT194" s="136"/>
      <c r="AU194" s="136"/>
      <c r="AV194" s="136"/>
      <c r="AW194" s="136"/>
      <c r="AX194" s="136"/>
      <c r="AY194" s="136"/>
      <c r="AZ194" s="136"/>
      <c r="BA194" s="136"/>
      <c r="BB194" s="136"/>
      <c r="BC194" s="136"/>
      <c r="BD194" s="136"/>
      <c r="BE194" s="136"/>
      <c r="BF194" s="136"/>
      <c r="BG194" s="136"/>
      <c r="BH194" s="136"/>
      <c r="BI194" s="136"/>
      <c r="BJ194" s="136"/>
      <c r="BK194" s="136"/>
      <c r="BL194" s="136"/>
      <c r="BM194" s="136"/>
      <c r="BN194" s="136"/>
      <c r="BO194" s="136"/>
      <c r="BP194" s="136"/>
      <c r="BQ194" s="136"/>
      <c r="BR194" s="136"/>
      <c r="BS194" s="136"/>
      <c r="BT194" s="136"/>
      <c r="BU194" s="136"/>
      <c r="BV194" s="136"/>
      <c r="BW194" s="136"/>
      <c r="BX194" s="136"/>
      <c r="BY194" s="136"/>
      <c r="BZ194" s="136"/>
      <c r="CA194" s="136"/>
      <c r="CB194" s="136"/>
      <c r="CC194" s="136"/>
      <c r="CD194" s="136"/>
      <c r="CE194" s="136"/>
      <c r="CF194" s="136"/>
      <c r="CG194" s="136"/>
      <c r="CH194" s="136"/>
      <c r="CI194" s="136"/>
      <c r="CJ194" s="136"/>
      <c r="CK194" s="136"/>
      <c r="CL194" s="136"/>
      <c r="CM194" s="136"/>
      <c r="CN194" s="136"/>
      <c r="CO194" s="136"/>
      <c r="CP194" s="136"/>
      <c r="CQ194" s="136"/>
      <c r="CR194" s="136"/>
      <c r="CS194" s="136"/>
      <c r="CT194" s="136"/>
      <c r="CU194" s="136"/>
      <c r="CV194" s="136"/>
      <c r="CW194" s="136"/>
      <c r="CX194" s="136"/>
      <c r="CY194" s="136"/>
      <c r="CZ194" s="136"/>
      <c r="DA194" s="136"/>
      <c r="DB194" s="136"/>
      <c r="DC194" s="136"/>
      <c r="DD194" s="136"/>
      <c r="DE194" s="136"/>
      <c r="DF194" s="136"/>
      <c r="DG194" s="136"/>
      <c r="DH194" s="136"/>
      <c r="DI194" s="136"/>
      <c r="DJ194" s="136"/>
      <c r="DK194" s="136"/>
      <c r="DL194" s="136"/>
      <c r="DM194" s="136"/>
      <c r="DN194" s="136"/>
      <c r="DO194" s="136"/>
      <c r="DP194" s="136"/>
      <c r="DQ194" s="136"/>
      <c r="DR194" s="136"/>
      <c r="DS194" s="136"/>
      <c r="DT194" s="136"/>
      <c r="DU194" s="136"/>
      <c r="DV194" s="136"/>
      <c r="DW194" s="136"/>
      <c r="DX194" s="136"/>
      <c r="DY194" s="136"/>
      <c r="DZ194" s="136"/>
      <c r="EA194" s="136"/>
      <c r="EB194" s="136"/>
      <c r="EC194" s="136"/>
      <c r="ED194" s="136"/>
      <c r="EE194" s="136"/>
      <c r="EF194" s="136"/>
      <c r="EG194" s="136"/>
      <c r="EH194" s="136"/>
      <c r="EI194" s="136"/>
      <c r="EJ194" s="136"/>
      <c r="EK194" s="136"/>
      <c r="EL194" s="136"/>
      <c r="EM194" s="136"/>
      <c r="EN194" s="136"/>
      <c r="EO194" s="136"/>
      <c r="EP194" s="136"/>
      <c r="EQ194" s="136"/>
      <c r="ER194" s="136"/>
      <c r="ES194" s="136"/>
      <c r="ET194" s="136"/>
      <c r="EU194" s="136"/>
      <c r="EV194" s="136"/>
      <c r="EW194" s="136"/>
      <c r="EX194" s="136"/>
      <c r="EY194" s="136"/>
      <c r="EZ194" s="136"/>
      <c r="FA194" s="136"/>
      <c r="FB194" s="136"/>
      <c r="FC194" s="136"/>
      <c r="FD194" s="136"/>
      <c r="FE194" s="136"/>
      <c r="FF194" s="136"/>
      <c r="FG194" s="136"/>
      <c r="FH194" s="136"/>
      <c r="FI194" s="136"/>
      <c r="FJ194" s="136"/>
      <c r="FK194" s="136"/>
      <c r="FL194" s="136"/>
      <c r="FM194" s="136"/>
      <c r="FN194" s="136"/>
      <c r="FO194" s="136"/>
      <c r="FP194" s="136"/>
      <c r="FQ194" s="136"/>
      <c r="FR194" s="136"/>
      <c r="FS194" s="136"/>
      <c r="FT194" s="136"/>
      <c r="FU194" s="136"/>
      <c r="FV194" s="136"/>
      <c r="FW194" s="136"/>
      <c r="FX194" s="136"/>
      <c r="FY194" s="136"/>
      <c r="FZ194" s="136"/>
      <c r="GA194" s="136"/>
      <c r="GB194" s="136"/>
      <c r="GC194" s="136"/>
      <c r="GD194" s="136"/>
      <c r="GE194" s="136"/>
      <c r="GF194" s="136"/>
      <c r="GG194" s="136"/>
      <c r="GH194" s="136"/>
      <c r="GI194" s="136"/>
      <c r="GJ194" s="136"/>
      <c r="GK194" s="136"/>
      <c r="GL194" s="136"/>
      <c r="GM194" s="136"/>
      <c r="GN194" s="136"/>
      <c r="GO194" s="136"/>
      <c r="GP194" s="136"/>
      <c r="GQ194" s="136"/>
      <c r="GR194" s="136"/>
      <c r="GS194" s="136"/>
      <c r="GT194" s="136"/>
      <c r="GU194" s="136"/>
      <c r="GV194" s="136"/>
      <c r="GW194" s="136"/>
      <c r="GX194" s="136"/>
      <c r="GY194" s="136"/>
      <c r="GZ194" s="136"/>
      <c r="HA194" s="136"/>
      <c r="HB194" s="136"/>
      <c r="HC194" s="136"/>
      <c r="HD194" s="136"/>
      <c r="HE194" s="136"/>
      <c r="HF194" s="136"/>
      <c r="HG194" s="136"/>
      <c r="HH194" s="136"/>
      <c r="HI194" s="136"/>
      <c r="HJ194" s="136"/>
      <c r="HK194" s="136"/>
      <c r="HL194" s="136"/>
      <c r="HM194" s="136"/>
      <c r="HN194" s="136"/>
      <c r="HO194" s="136"/>
      <c r="HP194" s="136"/>
      <c r="HQ194" s="136"/>
      <c r="HR194" s="136"/>
      <c r="HS194" s="136"/>
      <c r="HT194" s="136"/>
      <c r="HU194" s="136"/>
      <c r="HV194" s="136"/>
      <c r="HW194" s="136"/>
      <c r="HX194" s="136"/>
      <c r="HY194" s="136"/>
      <c r="HZ194" s="136"/>
      <c r="IA194" s="136"/>
      <c r="IB194" s="136"/>
      <c r="IC194" s="136"/>
      <c r="ID194" s="136"/>
      <c r="IE194" s="136"/>
      <c r="IF194" s="136"/>
      <c r="IG194" s="136"/>
      <c r="IH194" s="136"/>
      <c r="II194" s="136"/>
      <c r="IJ194" s="136"/>
      <c r="IK194" s="136"/>
      <c r="IL194" s="136"/>
      <c r="IM194" s="136"/>
      <c r="IN194" s="136"/>
      <c r="IO194" s="136"/>
    </row>
    <row r="195" spans="1:249">
      <c r="A195" s="10"/>
      <c r="B195" s="49"/>
      <c r="C195" s="10"/>
      <c r="D195" s="244"/>
      <c r="F195" s="84"/>
      <c r="G195" s="84"/>
      <c r="H195" s="84"/>
      <c r="K195" s="84"/>
      <c r="L195" s="84"/>
      <c r="M195" s="84"/>
      <c r="N195" s="193"/>
      <c r="O195" s="136"/>
      <c r="P195" s="136"/>
      <c r="Q195" s="136"/>
      <c r="R195" s="136"/>
      <c r="S195" s="136"/>
      <c r="T195" s="136"/>
      <c r="U195" s="136"/>
      <c r="V195" s="136"/>
      <c r="W195" s="136"/>
      <c r="X195" s="136"/>
      <c r="Y195" s="136"/>
      <c r="Z195" s="136"/>
      <c r="AA195" s="136"/>
      <c r="AB195" s="136"/>
      <c r="AC195" s="136"/>
      <c r="AD195" s="136"/>
      <c r="AE195" s="136"/>
      <c r="AF195" s="136"/>
      <c r="AG195" s="136"/>
      <c r="AH195" s="136"/>
      <c r="AI195" s="136"/>
      <c r="AJ195" s="136"/>
      <c r="AK195" s="136"/>
      <c r="AL195" s="136"/>
      <c r="AM195" s="136"/>
      <c r="AN195" s="136"/>
      <c r="AO195" s="136"/>
      <c r="AP195" s="136"/>
      <c r="AQ195" s="136"/>
      <c r="AR195" s="136"/>
      <c r="AS195" s="136"/>
      <c r="AT195" s="136"/>
      <c r="AU195" s="136"/>
      <c r="AV195" s="136"/>
      <c r="AW195" s="136"/>
      <c r="AX195" s="136"/>
      <c r="AY195" s="136"/>
      <c r="AZ195" s="136"/>
      <c r="BA195" s="136"/>
      <c r="BB195" s="136"/>
      <c r="BC195" s="136"/>
      <c r="BD195" s="136"/>
      <c r="BE195" s="136"/>
      <c r="BF195" s="136"/>
      <c r="BG195" s="136"/>
      <c r="BH195" s="136"/>
      <c r="BI195" s="136"/>
      <c r="BJ195" s="136"/>
      <c r="BK195" s="136"/>
      <c r="BL195" s="136"/>
      <c r="BM195" s="136"/>
      <c r="BN195" s="136"/>
      <c r="BO195" s="136"/>
      <c r="BP195" s="136"/>
      <c r="BQ195" s="136"/>
      <c r="BR195" s="136"/>
      <c r="BS195" s="136"/>
      <c r="BT195" s="136"/>
      <c r="BU195" s="136"/>
      <c r="BV195" s="136"/>
      <c r="BW195" s="136"/>
      <c r="BX195" s="136"/>
      <c r="BY195" s="136"/>
      <c r="BZ195" s="136"/>
      <c r="CA195" s="136"/>
      <c r="CB195" s="136"/>
      <c r="CC195" s="136"/>
      <c r="CD195" s="136"/>
      <c r="CE195" s="136"/>
      <c r="CF195" s="136"/>
      <c r="CG195" s="136"/>
      <c r="CH195" s="136"/>
      <c r="CI195" s="136"/>
      <c r="CJ195" s="136"/>
      <c r="CK195" s="136"/>
      <c r="CL195" s="136"/>
      <c r="CM195" s="136"/>
      <c r="CN195" s="136"/>
      <c r="CO195" s="136"/>
      <c r="CP195" s="136"/>
      <c r="CQ195" s="136"/>
      <c r="CR195" s="136"/>
      <c r="CS195" s="136"/>
      <c r="CT195" s="136"/>
      <c r="CU195" s="136"/>
      <c r="CV195" s="136"/>
      <c r="CW195" s="136"/>
      <c r="CX195" s="136"/>
      <c r="CY195" s="136"/>
      <c r="CZ195" s="136"/>
      <c r="DA195" s="136"/>
      <c r="DB195" s="136"/>
      <c r="DC195" s="136"/>
      <c r="DD195" s="136"/>
      <c r="DE195" s="136"/>
      <c r="DF195" s="136"/>
      <c r="DG195" s="136"/>
      <c r="DH195" s="136"/>
      <c r="DI195" s="136"/>
      <c r="DJ195" s="136"/>
      <c r="DK195" s="136"/>
      <c r="DL195" s="136"/>
      <c r="DM195" s="136"/>
      <c r="DN195" s="136"/>
      <c r="DO195" s="136"/>
      <c r="DP195" s="136"/>
      <c r="DQ195" s="136"/>
      <c r="DR195" s="136"/>
      <c r="DS195" s="136"/>
      <c r="DT195" s="136"/>
      <c r="DU195" s="136"/>
      <c r="DV195" s="136"/>
      <c r="DW195" s="136"/>
      <c r="DX195" s="136"/>
      <c r="DY195" s="136"/>
      <c r="DZ195" s="136"/>
      <c r="EA195" s="136"/>
      <c r="EB195" s="136"/>
      <c r="EC195" s="136"/>
      <c r="ED195" s="136"/>
      <c r="EE195" s="136"/>
      <c r="EF195" s="136"/>
      <c r="EG195" s="136"/>
      <c r="EH195" s="136"/>
      <c r="EI195" s="136"/>
      <c r="EJ195" s="136"/>
      <c r="EK195" s="136"/>
      <c r="EL195" s="136"/>
      <c r="EM195" s="136"/>
      <c r="EN195" s="136"/>
      <c r="EO195" s="136"/>
      <c r="EP195" s="136"/>
      <c r="EQ195" s="136"/>
      <c r="ER195" s="136"/>
      <c r="ES195" s="136"/>
      <c r="ET195" s="136"/>
      <c r="EU195" s="136"/>
      <c r="EV195" s="136"/>
      <c r="EW195" s="136"/>
      <c r="EX195" s="136"/>
      <c r="EY195" s="136"/>
      <c r="EZ195" s="136"/>
      <c r="FA195" s="136"/>
      <c r="FB195" s="136"/>
      <c r="FC195" s="136"/>
      <c r="FD195" s="136"/>
      <c r="FE195" s="136"/>
      <c r="FF195" s="136"/>
      <c r="FG195" s="136"/>
      <c r="FH195" s="136"/>
      <c r="FI195" s="136"/>
      <c r="FJ195" s="136"/>
      <c r="FK195" s="136"/>
      <c r="FL195" s="136"/>
      <c r="FM195" s="136"/>
      <c r="FN195" s="136"/>
      <c r="FO195" s="136"/>
      <c r="FP195" s="136"/>
      <c r="FQ195" s="136"/>
      <c r="FR195" s="136"/>
      <c r="FS195" s="136"/>
      <c r="FT195" s="136"/>
      <c r="FU195" s="136"/>
      <c r="FV195" s="136"/>
      <c r="FW195" s="136"/>
      <c r="FX195" s="136"/>
      <c r="FY195" s="136"/>
      <c r="FZ195" s="136"/>
      <c r="GA195" s="136"/>
      <c r="GB195" s="136"/>
      <c r="GC195" s="136"/>
      <c r="GD195" s="136"/>
      <c r="GE195" s="136"/>
      <c r="GF195" s="136"/>
      <c r="GG195" s="136"/>
      <c r="GH195" s="136"/>
      <c r="GI195" s="136"/>
      <c r="GJ195" s="136"/>
      <c r="GK195" s="136"/>
      <c r="GL195" s="136"/>
      <c r="GM195" s="136"/>
      <c r="GN195" s="136"/>
      <c r="GO195" s="136"/>
      <c r="GP195" s="136"/>
      <c r="GQ195" s="136"/>
      <c r="GR195" s="136"/>
      <c r="GS195" s="136"/>
      <c r="GT195" s="136"/>
      <c r="GU195" s="136"/>
      <c r="GV195" s="136"/>
      <c r="GW195" s="136"/>
      <c r="GX195" s="136"/>
      <c r="GY195" s="136"/>
      <c r="GZ195" s="136"/>
      <c r="HA195" s="136"/>
      <c r="HB195" s="136"/>
      <c r="HC195" s="136"/>
      <c r="HD195" s="136"/>
      <c r="HE195" s="136"/>
      <c r="HF195" s="136"/>
      <c r="HG195" s="136"/>
      <c r="HH195" s="136"/>
      <c r="HI195" s="136"/>
      <c r="HJ195" s="136"/>
      <c r="HK195" s="136"/>
      <c r="HL195" s="136"/>
      <c r="HM195" s="136"/>
      <c r="HN195" s="136"/>
      <c r="HO195" s="136"/>
      <c r="HP195" s="136"/>
      <c r="HQ195" s="136"/>
      <c r="HR195" s="136"/>
      <c r="HS195" s="136"/>
      <c r="HT195" s="136"/>
      <c r="HU195" s="136"/>
      <c r="HV195" s="136"/>
      <c r="HW195" s="136"/>
      <c r="HX195" s="136"/>
      <c r="HY195" s="136"/>
      <c r="HZ195" s="136"/>
      <c r="IA195" s="136"/>
      <c r="IB195" s="136"/>
      <c r="IC195" s="136"/>
      <c r="ID195" s="136"/>
      <c r="IE195" s="136"/>
      <c r="IF195" s="136"/>
      <c r="IG195" s="136"/>
      <c r="IH195" s="136"/>
      <c r="II195" s="136"/>
      <c r="IJ195" s="136"/>
      <c r="IK195" s="136"/>
      <c r="IL195" s="136"/>
      <c r="IM195" s="136"/>
      <c r="IN195" s="136"/>
      <c r="IO195" s="136"/>
    </row>
    <row r="196" spans="1:249">
      <c r="A196" s="10"/>
      <c r="B196" s="49"/>
      <c r="C196" s="10"/>
      <c r="D196" s="244"/>
      <c r="F196" s="84"/>
      <c r="G196" s="84"/>
      <c r="H196" s="84"/>
      <c r="K196" s="84"/>
      <c r="L196" s="84"/>
      <c r="M196" s="84"/>
      <c r="N196" s="193"/>
      <c r="O196" s="136"/>
      <c r="P196" s="136"/>
      <c r="Q196" s="136"/>
      <c r="R196" s="136"/>
      <c r="S196" s="136"/>
      <c r="T196" s="136"/>
      <c r="U196" s="136"/>
      <c r="V196" s="136"/>
      <c r="W196" s="136"/>
      <c r="X196" s="136"/>
      <c r="Y196" s="136"/>
      <c r="Z196" s="136"/>
      <c r="AA196" s="136"/>
      <c r="AB196" s="136"/>
      <c r="AC196" s="136"/>
      <c r="AD196" s="136"/>
      <c r="AE196" s="136"/>
      <c r="AF196" s="136"/>
      <c r="AG196" s="136"/>
      <c r="AH196" s="136"/>
      <c r="AI196" s="136"/>
      <c r="AJ196" s="136"/>
      <c r="AK196" s="136"/>
      <c r="AL196" s="136"/>
      <c r="AM196" s="136"/>
      <c r="AN196" s="136"/>
      <c r="AO196" s="136"/>
      <c r="AP196" s="136"/>
      <c r="AQ196" s="136"/>
      <c r="AR196" s="136"/>
      <c r="AS196" s="136"/>
      <c r="AT196" s="136"/>
      <c r="AU196" s="136"/>
      <c r="AV196" s="136"/>
      <c r="AW196" s="136"/>
      <c r="AX196" s="136"/>
      <c r="AY196" s="136"/>
      <c r="AZ196" s="136"/>
      <c r="BA196" s="136"/>
      <c r="BB196" s="136"/>
      <c r="BC196" s="136"/>
      <c r="BD196" s="136"/>
      <c r="BE196" s="136"/>
      <c r="BF196" s="136"/>
      <c r="BG196" s="136"/>
      <c r="BH196" s="136"/>
      <c r="BI196" s="136"/>
      <c r="BJ196" s="136"/>
      <c r="BK196" s="136"/>
      <c r="BL196" s="136"/>
      <c r="BM196" s="136"/>
      <c r="BN196" s="136"/>
      <c r="BO196" s="136"/>
      <c r="BP196" s="136"/>
      <c r="BQ196" s="136"/>
      <c r="BR196" s="136"/>
      <c r="BS196" s="136"/>
      <c r="BT196" s="136"/>
      <c r="BU196" s="136"/>
      <c r="BV196" s="136"/>
      <c r="BW196" s="136"/>
      <c r="BX196" s="136"/>
      <c r="BY196" s="136"/>
      <c r="BZ196" s="136"/>
      <c r="CA196" s="136"/>
      <c r="CB196" s="136"/>
      <c r="CC196" s="136"/>
      <c r="CD196" s="136"/>
      <c r="CE196" s="136"/>
      <c r="CF196" s="136"/>
      <c r="CG196" s="136"/>
      <c r="CH196" s="136"/>
      <c r="CI196" s="136"/>
      <c r="CJ196" s="136"/>
      <c r="CK196" s="136"/>
      <c r="CL196" s="136"/>
      <c r="CM196" s="136"/>
      <c r="CN196" s="136"/>
      <c r="CO196" s="136"/>
      <c r="CP196" s="136"/>
      <c r="CQ196" s="136"/>
      <c r="CR196" s="136"/>
      <c r="CS196" s="136"/>
      <c r="CT196" s="136"/>
      <c r="CU196" s="136"/>
      <c r="CV196" s="136"/>
      <c r="CW196" s="136"/>
      <c r="CX196" s="136"/>
      <c r="CY196" s="136"/>
      <c r="CZ196" s="136"/>
      <c r="DA196" s="136"/>
      <c r="DB196" s="136"/>
      <c r="DC196" s="136"/>
      <c r="DD196" s="136"/>
      <c r="DE196" s="136"/>
      <c r="DF196" s="136"/>
      <c r="DG196" s="136"/>
      <c r="DH196" s="136"/>
      <c r="DI196" s="136"/>
      <c r="DJ196" s="136"/>
      <c r="DK196" s="136"/>
      <c r="DL196" s="136"/>
      <c r="DM196" s="136"/>
      <c r="DN196" s="136"/>
      <c r="DO196" s="136"/>
      <c r="DP196" s="136"/>
      <c r="DQ196" s="136"/>
      <c r="DR196" s="136"/>
      <c r="DS196" s="136"/>
      <c r="DT196" s="136"/>
      <c r="DU196" s="136"/>
      <c r="DV196" s="136"/>
      <c r="DW196" s="136"/>
      <c r="DX196" s="136"/>
      <c r="DY196" s="136"/>
      <c r="DZ196" s="136"/>
      <c r="EA196" s="136"/>
      <c r="EB196" s="136"/>
      <c r="EC196" s="136"/>
      <c r="ED196" s="136"/>
      <c r="EE196" s="136"/>
      <c r="EF196" s="136"/>
      <c r="EG196" s="136"/>
      <c r="EH196" s="136"/>
      <c r="EI196" s="136"/>
      <c r="EJ196" s="136"/>
      <c r="EK196" s="136"/>
      <c r="EL196" s="136"/>
      <c r="EM196" s="136"/>
      <c r="EN196" s="136"/>
      <c r="EO196" s="136"/>
      <c r="EP196" s="136"/>
      <c r="EQ196" s="136"/>
      <c r="ER196" s="136"/>
      <c r="ES196" s="136"/>
      <c r="ET196" s="136"/>
      <c r="EU196" s="136"/>
      <c r="EV196" s="136"/>
      <c r="EW196" s="136"/>
      <c r="EX196" s="136"/>
      <c r="EY196" s="136"/>
      <c r="EZ196" s="136"/>
      <c r="FA196" s="136"/>
      <c r="FB196" s="136"/>
      <c r="FC196" s="136"/>
      <c r="FD196" s="136"/>
      <c r="FE196" s="136"/>
      <c r="FF196" s="136"/>
      <c r="FG196" s="136"/>
      <c r="FH196" s="136"/>
      <c r="FI196" s="136"/>
      <c r="FJ196" s="136"/>
      <c r="FK196" s="136"/>
      <c r="FL196" s="136"/>
      <c r="FM196" s="136"/>
      <c r="FN196" s="136"/>
      <c r="FO196" s="136"/>
      <c r="FP196" s="136"/>
      <c r="FQ196" s="136"/>
      <c r="FR196" s="136"/>
      <c r="FS196" s="136"/>
      <c r="FT196" s="136"/>
      <c r="FU196" s="136"/>
      <c r="FV196" s="136"/>
      <c r="FW196" s="136"/>
      <c r="FX196" s="136"/>
      <c r="FY196" s="136"/>
      <c r="FZ196" s="136"/>
      <c r="GA196" s="136"/>
      <c r="GB196" s="136"/>
      <c r="GC196" s="136"/>
      <c r="GD196" s="136"/>
      <c r="GE196" s="136"/>
      <c r="GF196" s="136"/>
      <c r="GG196" s="136"/>
      <c r="GH196" s="136"/>
      <c r="GI196" s="136"/>
      <c r="GJ196" s="136"/>
      <c r="GK196" s="136"/>
      <c r="GL196" s="136"/>
      <c r="GM196" s="136"/>
      <c r="GN196" s="136"/>
      <c r="GO196" s="136"/>
      <c r="GP196" s="136"/>
      <c r="GQ196" s="136"/>
      <c r="GR196" s="136"/>
      <c r="GS196" s="136"/>
      <c r="GT196" s="136"/>
      <c r="GU196" s="136"/>
      <c r="GV196" s="136"/>
      <c r="GW196" s="136"/>
      <c r="GX196" s="136"/>
      <c r="GY196" s="136"/>
      <c r="GZ196" s="136"/>
      <c r="HA196" s="136"/>
      <c r="HB196" s="136"/>
      <c r="HC196" s="136"/>
      <c r="HD196" s="136"/>
      <c r="HE196" s="136"/>
      <c r="HF196" s="136"/>
      <c r="HG196" s="136"/>
      <c r="HH196" s="136"/>
      <c r="HI196" s="136"/>
      <c r="HJ196" s="136"/>
      <c r="HK196" s="136"/>
      <c r="HL196" s="136"/>
      <c r="HM196" s="136"/>
      <c r="HN196" s="136"/>
      <c r="HO196" s="136"/>
      <c r="HP196" s="136"/>
      <c r="HQ196" s="136"/>
      <c r="HR196" s="136"/>
      <c r="HS196" s="136"/>
      <c r="HT196" s="136"/>
      <c r="HU196" s="136"/>
      <c r="HV196" s="136"/>
      <c r="HW196" s="136"/>
      <c r="HX196" s="136"/>
      <c r="HY196" s="136"/>
      <c r="HZ196" s="136"/>
      <c r="IA196" s="136"/>
      <c r="IB196" s="136"/>
      <c r="IC196" s="136"/>
      <c r="ID196" s="136"/>
      <c r="IE196" s="136"/>
      <c r="IF196" s="136"/>
      <c r="IG196" s="136"/>
      <c r="IH196" s="136"/>
      <c r="II196" s="136"/>
      <c r="IJ196" s="136"/>
      <c r="IK196" s="136"/>
      <c r="IL196" s="136"/>
      <c r="IM196" s="136"/>
      <c r="IN196" s="136"/>
      <c r="IO196" s="136"/>
    </row>
    <row r="197" spans="1:249">
      <c r="A197" s="10"/>
      <c r="B197" s="49"/>
      <c r="C197" s="10"/>
      <c r="D197" s="244"/>
      <c r="F197" s="84"/>
      <c r="G197" s="84"/>
      <c r="H197" s="84"/>
      <c r="K197" s="84"/>
      <c r="L197" s="84"/>
      <c r="M197" s="84"/>
      <c r="N197" s="193"/>
      <c r="O197" s="136"/>
      <c r="P197" s="136"/>
      <c r="Q197" s="136"/>
      <c r="R197" s="136"/>
      <c r="S197" s="136"/>
      <c r="T197" s="136"/>
      <c r="U197" s="136"/>
      <c r="V197" s="136"/>
      <c r="W197" s="136"/>
      <c r="X197" s="136"/>
      <c r="Y197" s="136"/>
      <c r="Z197" s="136"/>
      <c r="AA197" s="136"/>
      <c r="AB197" s="136"/>
      <c r="AC197" s="136"/>
      <c r="AD197" s="136"/>
      <c r="AE197" s="136"/>
      <c r="AF197" s="136"/>
      <c r="AG197" s="136"/>
      <c r="AH197" s="136"/>
      <c r="AI197" s="136"/>
      <c r="AJ197" s="136"/>
      <c r="AK197" s="136"/>
      <c r="AL197" s="136"/>
      <c r="AM197" s="136"/>
      <c r="AN197" s="136"/>
      <c r="AO197" s="136"/>
      <c r="AP197" s="136"/>
      <c r="AQ197" s="136"/>
      <c r="AR197" s="136"/>
      <c r="AS197" s="136"/>
      <c r="AT197" s="136"/>
      <c r="AU197" s="136"/>
      <c r="AV197" s="136"/>
      <c r="AW197" s="136"/>
      <c r="AX197" s="136"/>
      <c r="AY197" s="136"/>
      <c r="AZ197" s="136"/>
      <c r="BA197" s="136"/>
      <c r="BB197" s="136"/>
      <c r="BC197" s="136"/>
      <c r="BD197" s="136"/>
      <c r="BE197" s="136"/>
      <c r="BF197" s="136"/>
      <c r="BG197" s="136"/>
      <c r="BH197" s="136"/>
      <c r="BI197" s="136"/>
      <c r="BJ197" s="136"/>
      <c r="BK197" s="136"/>
      <c r="BL197" s="136"/>
      <c r="BM197" s="136"/>
      <c r="BN197" s="136"/>
      <c r="BO197" s="136"/>
      <c r="BP197" s="136"/>
      <c r="BQ197" s="136"/>
      <c r="BR197" s="136"/>
      <c r="BS197" s="136"/>
      <c r="BT197" s="136"/>
      <c r="BU197" s="136"/>
      <c r="BV197" s="136"/>
      <c r="BW197" s="136"/>
      <c r="BX197" s="136"/>
      <c r="BY197" s="136"/>
      <c r="BZ197" s="136"/>
      <c r="CA197" s="136"/>
      <c r="CB197" s="136"/>
      <c r="CC197" s="136"/>
      <c r="CD197" s="136"/>
      <c r="CE197" s="136"/>
      <c r="CF197" s="136"/>
      <c r="CG197" s="136"/>
      <c r="CH197" s="136"/>
      <c r="CI197" s="136"/>
      <c r="CJ197" s="136"/>
      <c r="CK197" s="136"/>
      <c r="CL197" s="136"/>
      <c r="CM197" s="136"/>
      <c r="CN197" s="136"/>
      <c r="CO197" s="136"/>
      <c r="CP197" s="136"/>
      <c r="CQ197" s="136"/>
      <c r="CR197" s="136"/>
      <c r="CS197" s="136"/>
      <c r="CT197" s="136"/>
      <c r="CU197" s="136"/>
      <c r="CV197" s="136"/>
      <c r="CW197" s="136"/>
      <c r="CX197" s="136"/>
      <c r="CY197" s="136"/>
      <c r="CZ197" s="136"/>
      <c r="DA197" s="136"/>
      <c r="DB197" s="136"/>
      <c r="DC197" s="136"/>
      <c r="DD197" s="136"/>
      <c r="DE197" s="136"/>
      <c r="DF197" s="136"/>
      <c r="DG197" s="136"/>
      <c r="DH197" s="136"/>
      <c r="DI197" s="136"/>
      <c r="DJ197" s="136"/>
      <c r="DK197" s="136"/>
      <c r="DL197" s="136"/>
      <c r="DM197" s="136"/>
      <c r="DN197" s="136"/>
      <c r="DO197" s="136"/>
      <c r="DP197" s="136"/>
      <c r="DQ197" s="136"/>
      <c r="DR197" s="136"/>
      <c r="DS197" s="136"/>
      <c r="DT197" s="136"/>
      <c r="DU197" s="136"/>
      <c r="DV197" s="136"/>
      <c r="DW197" s="136"/>
      <c r="DX197" s="136"/>
      <c r="DY197" s="136"/>
      <c r="DZ197" s="136"/>
      <c r="EA197" s="136"/>
      <c r="EB197" s="136"/>
      <c r="EC197" s="136"/>
      <c r="ED197" s="136"/>
      <c r="EE197" s="136"/>
      <c r="EF197" s="136"/>
      <c r="EG197" s="136"/>
      <c r="EH197" s="136"/>
      <c r="EI197" s="136"/>
      <c r="EJ197" s="136"/>
      <c r="EK197" s="136"/>
      <c r="EL197" s="136"/>
      <c r="EM197" s="136"/>
      <c r="EN197" s="136"/>
      <c r="EO197" s="136"/>
      <c r="EP197" s="136"/>
      <c r="EQ197" s="136"/>
      <c r="ER197" s="136"/>
      <c r="ES197" s="136"/>
      <c r="ET197" s="136"/>
      <c r="EU197" s="136"/>
      <c r="EV197" s="136"/>
      <c r="EW197" s="136"/>
      <c r="EX197" s="136"/>
      <c r="EY197" s="136"/>
      <c r="EZ197" s="136"/>
      <c r="FA197" s="136"/>
      <c r="FB197" s="136"/>
      <c r="FC197" s="136"/>
      <c r="FD197" s="136"/>
      <c r="FE197" s="136"/>
      <c r="FF197" s="136"/>
      <c r="FG197" s="136"/>
      <c r="FH197" s="136"/>
      <c r="FI197" s="136"/>
      <c r="FJ197" s="136"/>
      <c r="FK197" s="136"/>
      <c r="FL197" s="136"/>
      <c r="FM197" s="136"/>
      <c r="FN197" s="136"/>
      <c r="FO197" s="136"/>
      <c r="FP197" s="136"/>
      <c r="FQ197" s="136"/>
      <c r="FR197" s="136"/>
      <c r="FS197" s="136"/>
      <c r="FT197" s="136"/>
      <c r="FU197" s="136"/>
      <c r="FV197" s="136"/>
      <c r="FW197" s="136"/>
      <c r="FX197" s="136"/>
      <c r="FY197" s="136"/>
      <c r="FZ197" s="136"/>
      <c r="GA197" s="136"/>
      <c r="GB197" s="136"/>
      <c r="GC197" s="136"/>
      <c r="GD197" s="136"/>
      <c r="GE197" s="136"/>
      <c r="GF197" s="136"/>
      <c r="GG197" s="136"/>
      <c r="GH197" s="136"/>
      <c r="GI197" s="136"/>
      <c r="GJ197" s="136"/>
      <c r="GK197" s="136"/>
      <c r="GL197" s="136"/>
      <c r="GM197" s="136"/>
      <c r="GN197" s="136"/>
      <c r="GO197" s="136"/>
      <c r="GP197" s="136"/>
      <c r="GQ197" s="136"/>
      <c r="GR197" s="136"/>
      <c r="GS197" s="136"/>
      <c r="GT197" s="136"/>
      <c r="GU197" s="136"/>
      <c r="GV197" s="136"/>
      <c r="GW197" s="136"/>
      <c r="GX197" s="136"/>
      <c r="GY197" s="136"/>
      <c r="GZ197" s="136"/>
      <c r="HA197" s="136"/>
      <c r="HB197" s="136"/>
      <c r="HC197" s="136"/>
      <c r="HD197" s="136"/>
      <c r="HE197" s="136"/>
      <c r="HF197" s="136"/>
      <c r="HG197" s="136"/>
      <c r="HH197" s="136"/>
      <c r="HI197" s="136"/>
      <c r="HJ197" s="136"/>
      <c r="HK197" s="136"/>
      <c r="HL197" s="136"/>
      <c r="HM197" s="136"/>
      <c r="HN197" s="136"/>
      <c r="HO197" s="136"/>
      <c r="HP197" s="136"/>
      <c r="HQ197" s="136"/>
      <c r="HR197" s="136"/>
      <c r="HS197" s="136"/>
      <c r="HT197" s="136"/>
      <c r="HU197" s="136"/>
      <c r="HV197" s="136"/>
      <c r="HW197" s="136"/>
      <c r="HX197" s="136"/>
      <c r="HY197" s="136"/>
      <c r="HZ197" s="136"/>
      <c r="IA197" s="136"/>
      <c r="IB197" s="136"/>
      <c r="IC197" s="136"/>
      <c r="ID197" s="136"/>
      <c r="IE197" s="136"/>
      <c r="IF197" s="136"/>
      <c r="IG197" s="136"/>
      <c r="IH197" s="136"/>
      <c r="II197" s="136"/>
      <c r="IJ197" s="136"/>
      <c r="IK197" s="136"/>
      <c r="IL197" s="136"/>
      <c r="IM197" s="136"/>
      <c r="IN197" s="136"/>
      <c r="IO197" s="136"/>
    </row>
    <row r="198" spans="1:249">
      <c r="A198" s="10"/>
      <c r="B198" s="49"/>
      <c r="C198" s="10"/>
      <c r="D198" s="244"/>
      <c r="F198" s="84"/>
      <c r="G198" s="84"/>
      <c r="H198" s="84"/>
      <c r="K198" s="84"/>
      <c r="L198" s="84"/>
      <c r="M198" s="84"/>
      <c r="N198" s="193"/>
      <c r="O198" s="136"/>
      <c r="P198" s="136"/>
      <c r="Q198" s="136"/>
      <c r="R198" s="136"/>
      <c r="S198" s="136"/>
      <c r="T198" s="136"/>
      <c r="U198" s="136"/>
      <c r="V198" s="136"/>
      <c r="W198" s="136"/>
      <c r="X198" s="136"/>
      <c r="Y198" s="136"/>
      <c r="Z198" s="136"/>
      <c r="AA198" s="136"/>
      <c r="AB198" s="136"/>
      <c r="AC198" s="136"/>
      <c r="AD198" s="136"/>
      <c r="AE198" s="136"/>
      <c r="AF198" s="136"/>
      <c r="AG198" s="136"/>
      <c r="AH198" s="136"/>
      <c r="AI198" s="136"/>
      <c r="AJ198" s="136"/>
      <c r="AK198" s="136"/>
      <c r="AL198" s="136"/>
      <c r="AM198" s="136"/>
      <c r="AN198" s="136"/>
      <c r="AO198" s="136"/>
      <c r="AP198" s="136"/>
      <c r="AQ198" s="136"/>
      <c r="AR198" s="136"/>
      <c r="AS198" s="136"/>
      <c r="AT198" s="136"/>
      <c r="AU198" s="136"/>
      <c r="AV198" s="136"/>
      <c r="AW198" s="136"/>
      <c r="AX198" s="136"/>
      <c r="AY198" s="136"/>
      <c r="AZ198" s="136"/>
      <c r="BA198" s="136"/>
      <c r="BB198" s="136"/>
      <c r="BC198" s="136"/>
      <c r="BD198" s="136"/>
      <c r="BE198" s="136"/>
      <c r="BF198" s="136"/>
      <c r="BG198" s="136"/>
      <c r="BH198" s="136"/>
      <c r="BI198" s="136"/>
      <c r="BJ198" s="136"/>
      <c r="BK198" s="136"/>
      <c r="BL198" s="136"/>
      <c r="BM198" s="136"/>
      <c r="BN198" s="136"/>
      <c r="BO198" s="136"/>
      <c r="BP198" s="136"/>
      <c r="BQ198" s="136"/>
      <c r="BR198" s="136"/>
      <c r="BS198" s="136"/>
      <c r="BT198" s="136"/>
      <c r="BU198" s="136"/>
      <c r="BV198" s="136"/>
      <c r="BW198" s="136"/>
      <c r="BX198" s="136"/>
      <c r="BY198" s="136"/>
      <c r="BZ198" s="136"/>
      <c r="CA198" s="136"/>
      <c r="CB198" s="136"/>
      <c r="CC198" s="136"/>
      <c r="CD198" s="136"/>
      <c r="CE198" s="136"/>
      <c r="CF198" s="136"/>
      <c r="CG198" s="136"/>
      <c r="CH198" s="136"/>
      <c r="CI198" s="136"/>
      <c r="CJ198" s="136"/>
      <c r="CK198" s="136"/>
      <c r="CL198" s="136"/>
      <c r="CM198" s="136"/>
      <c r="CN198" s="136"/>
      <c r="CO198" s="136"/>
      <c r="CP198" s="136"/>
      <c r="CQ198" s="136"/>
      <c r="CR198" s="136"/>
      <c r="CS198" s="136"/>
      <c r="CT198" s="136"/>
      <c r="CU198" s="136"/>
      <c r="CV198" s="136"/>
      <c r="CW198" s="136"/>
      <c r="CX198" s="136"/>
      <c r="CY198" s="136"/>
      <c r="CZ198" s="136"/>
      <c r="DA198" s="136"/>
      <c r="DB198" s="136"/>
      <c r="DC198" s="136"/>
      <c r="DD198" s="136"/>
      <c r="DE198" s="136"/>
      <c r="DF198" s="136"/>
      <c r="DG198" s="136"/>
      <c r="DH198" s="136"/>
      <c r="DI198" s="136"/>
      <c r="DJ198" s="136"/>
      <c r="DK198" s="136"/>
      <c r="DL198" s="136"/>
      <c r="DM198" s="136"/>
      <c r="DN198" s="136"/>
      <c r="DO198" s="136"/>
      <c r="DP198" s="136"/>
      <c r="DQ198" s="136"/>
      <c r="DR198" s="136"/>
      <c r="DS198" s="136"/>
      <c r="DT198" s="136"/>
      <c r="DU198" s="136"/>
      <c r="DV198" s="136"/>
      <c r="DW198" s="136"/>
      <c r="DX198" s="136"/>
      <c r="DY198" s="136"/>
      <c r="DZ198" s="136"/>
      <c r="EA198" s="136"/>
      <c r="EB198" s="136"/>
      <c r="EC198" s="136"/>
      <c r="ED198" s="136"/>
      <c r="EE198" s="136"/>
      <c r="EF198" s="136"/>
      <c r="EG198" s="136"/>
      <c r="EH198" s="136"/>
      <c r="EI198" s="136"/>
      <c r="EJ198" s="136"/>
      <c r="EK198" s="136"/>
      <c r="EL198" s="136"/>
      <c r="EM198" s="136"/>
      <c r="EN198" s="136"/>
      <c r="EO198" s="136"/>
      <c r="EP198" s="136"/>
      <c r="EQ198" s="136"/>
      <c r="ER198" s="136"/>
      <c r="ES198" s="136"/>
      <c r="ET198" s="136"/>
      <c r="EU198" s="136"/>
      <c r="EV198" s="136"/>
      <c r="EW198" s="136"/>
      <c r="EX198" s="136"/>
      <c r="EY198" s="136"/>
      <c r="EZ198" s="136"/>
      <c r="FA198" s="136"/>
      <c r="FB198" s="136"/>
      <c r="FC198" s="136"/>
      <c r="FD198" s="136"/>
      <c r="FE198" s="136"/>
      <c r="FF198" s="136"/>
      <c r="FG198" s="136"/>
      <c r="FH198" s="136"/>
      <c r="FI198" s="136"/>
      <c r="FJ198" s="136"/>
      <c r="FK198" s="136"/>
      <c r="FL198" s="136"/>
      <c r="FM198" s="136"/>
      <c r="FN198" s="136"/>
      <c r="FO198" s="136"/>
      <c r="FP198" s="136"/>
      <c r="FQ198" s="136"/>
      <c r="FR198" s="136"/>
      <c r="FS198" s="136"/>
      <c r="FT198" s="136"/>
      <c r="FU198" s="136"/>
      <c r="FV198" s="136"/>
      <c r="FW198" s="136"/>
      <c r="FX198" s="136"/>
      <c r="FY198" s="136"/>
      <c r="FZ198" s="136"/>
      <c r="GA198" s="136"/>
      <c r="GB198" s="136"/>
      <c r="GC198" s="136"/>
      <c r="GD198" s="136"/>
      <c r="GE198" s="136"/>
      <c r="GF198" s="136"/>
      <c r="GG198" s="136"/>
      <c r="GH198" s="136"/>
      <c r="GI198" s="136"/>
      <c r="GJ198" s="136"/>
      <c r="GK198" s="136"/>
      <c r="GL198" s="136"/>
      <c r="GM198" s="136"/>
      <c r="GN198" s="136"/>
      <c r="GO198" s="136"/>
      <c r="GP198" s="136"/>
      <c r="GQ198" s="136"/>
      <c r="GR198" s="136"/>
      <c r="GS198" s="136"/>
      <c r="GT198" s="136"/>
      <c r="GU198" s="136"/>
      <c r="GV198" s="136"/>
      <c r="GW198" s="136"/>
      <c r="GX198" s="136"/>
      <c r="GY198" s="136"/>
      <c r="GZ198" s="136"/>
      <c r="HA198" s="136"/>
      <c r="HB198" s="136"/>
      <c r="HC198" s="136"/>
      <c r="HD198" s="136"/>
      <c r="HE198" s="136"/>
      <c r="HF198" s="136"/>
      <c r="HG198" s="136"/>
      <c r="HH198" s="136"/>
      <c r="HI198" s="136"/>
      <c r="HJ198" s="136"/>
      <c r="HK198" s="136"/>
      <c r="HL198" s="136"/>
      <c r="HM198" s="136"/>
      <c r="HN198" s="136"/>
      <c r="HO198" s="136"/>
      <c r="HP198" s="136"/>
      <c r="HQ198" s="136"/>
      <c r="HR198" s="136"/>
      <c r="HS198" s="136"/>
      <c r="HT198" s="136"/>
      <c r="HU198" s="136"/>
      <c r="HV198" s="136"/>
      <c r="HW198" s="136"/>
      <c r="HX198" s="136"/>
      <c r="HY198" s="136"/>
      <c r="HZ198" s="136"/>
      <c r="IA198" s="136"/>
      <c r="IB198" s="136"/>
      <c r="IC198" s="136"/>
      <c r="ID198" s="136"/>
      <c r="IE198" s="136"/>
      <c r="IF198" s="136"/>
      <c r="IG198" s="136"/>
      <c r="IH198" s="136"/>
      <c r="II198" s="136"/>
      <c r="IJ198" s="136"/>
      <c r="IK198" s="136"/>
      <c r="IL198" s="136"/>
      <c r="IM198" s="136"/>
      <c r="IN198" s="136"/>
      <c r="IO198" s="136"/>
    </row>
    <row r="199" spans="1:249">
      <c r="A199" s="10"/>
      <c r="B199" s="49"/>
      <c r="C199" s="10"/>
      <c r="D199" s="244"/>
      <c r="F199" s="84"/>
      <c r="G199" s="84"/>
      <c r="H199" s="84"/>
      <c r="K199" s="84"/>
      <c r="L199" s="84"/>
      <c r="M199" s="84"/>
      <c r="N199" s="193"/>
      <c r="O199" s="136"/>
      <c r="P199" s="136"/>
      <c r="Q199" s="136"/>
      <c r="R199" s="136"/>
      <c r="S199" s="136"/>
      <c r="T199" s="136"/>
      <c r="U199" s="136"/>
      <c r="V199" s="136"/>
      <c r="W199" s="136"/>
      <c r="X199" s="136"/>
      <c r="Y199" s="136"/>
      <c r="Z199" s="136"/>
      <c r="AA199" s="136"/>
      <c r="AB199" s="136"/>
      <c r="AC199" s="136"/>
      <c r="AD199" s="136"/>
      <c r="AE199" s="136"/>
      <c r="AF199" s="136"/>
      <c r="AG199" s="136"/>
      <c r="AH199" s="136"/>
      <c r="AI199" s="136"/>
      <c r="AJ199" s="136"/>
      <c r="AK199" s="136"/>
      <c r="AL199" s="136"/>
      <c r="AM199" s="136"/>
      <c r="AN199" s="136"/>
      <c r="AO199" s="136"/>
      <c r="AP199" s="136"/>
      <c r="AQ199" s="136"/>
      <c r="AR199" s="136"/>
      <c r="AS199" s="136"/>
      <c r="AT199" s="136"/>
      <c r="AU199" s="136"/>
      <c r="AV199" s="136"/>
      <c r="AW199" s="136"/>
      <c r="AX199" s="136"/>
      <c r="AY199" s="136"/>
      <c r="AZ199" s="136"/>
      <c r="BA199" s="136"/>
      <c r="BB199" s="136"/>
      <c r="BC199" s="136"/>
      <c r="BD199" s="136"/>
      <c r="BE199" s="136"/>
      <c r="BF199" s="136"/>
      <c r="BG199" s="136"/>
      <c r="BH199" s="136"/>
      <c r="BI199" s="136"/>
      <c r="BJ199" s="136"/>
      <c r="BK199" s="136"/>
      <c r="BL199" s="136"/>
      <c r="BM199" s="136"/>
      <c r="BN199" s="136"/>
      <c r="BO199" s="136"/>
      <c r="BP199" s="136"/>
      <c r="BQ199" s="136"/>
      <c r="BR199" s="136"/>
      <c r="BS199" s="136"/>
      <c r="BT199" s="136"/>
      <c r="BU199" s="136"/>
      <c r="BV199" s="136"/>
      <c r="BW199" s="136"/>
      <c r="BX199" s="136"/>
      <c r="BY199" s="136"/>
      <c r="BZ199" s="136"/>
      <c r="CA199" s="136"/>
      <c r="CB199" s="136"/>
      <c r="CC199" s="136"/>
      <c r="CD199" s="136"/>
      <c r="CE199" s="136"/>
      <c r="CF199" s="136"/>
      <c r="CG199" s="136"/>
      <c r="CH199" s="136"/>
      <c r="CI199" s="136"/>
      <c r="CJ199" s="136"/>
      <c r="CK199" s="136"/>
      <c r="CL199" s="136"/>
      <c r="CM199" s="136"/>
      <c r="CN199" s="136"/>
      <c r="CO199" s="136"/>
      <c r="CP199" s="136"/>
      <c r="CQ199" s="136"/>
      <c r="CR199" s="136"/>
      <c r="CS199" s="136"/>
      <c r="CT199" s="136"/>
      <c r="CU199" s="136"/>
      <c r="CV199" s="136"/>
      <c r="CW199" s="136"/>
      <c r="CX199" s="136"/>
      <c r="CY199" s="136"/>
      <c r="CZ199" s="136"/>
      <c r="DA199" s="136"/>
      <c r="DB199" s="136"/>
      <c r="DC199" s="136"/>
      <c r="DD199" s="136"/>
      <c r="DE199" s="136"/>
      <c r="DF199" s="136"/>
      <c r="DG199" s="136"/>
      <c r="DH199" s="136"/>
      <c r="DI199" s="136"/>
      <c r="DJ199" s="136"/>
      <c r="DK199" s="136"/>
      <c r="DL199" s="136"/>
      <c r="DM199" s="136"/>
      <c r="DN199" s="136"/>
      <c r="DO199" s="136"/>
      <c r="DP199" s="136"/>
      <c r="DQ199" s="136"/>
      <c r="DR199" s="136"/>
      <c r="DS199" s="136"/>
      <c r="DT199" s="136"/>
      <c r="DU199" s="136"/>
      <c r="DV199" s="136"/>
      <c r="DW199" s="136"/>
      <c r="DX199" s="136"/>
      <c r="DY199" s="136"/>
      <c r="DZ199" s="136"/>
      <c r="EA199" s="136"/>
      <c r="EB199" s="136"/>
      <c r="EC199" s="136"/>
      <c r="ED199" s="136"/>
      <c r="EE199" s="136"/>
      <c r="EF199" s="136"/>
      <c r="EG199" s="136"/>
      <c r="EH199" s="136"/>
      <c r="EI199" s="136"/>
      <c r="EJ199" s="136"/>
      <c r="EK199" s="136"/>
      <c r="EL199" s="136"/>
      <c r="EM199" s="136"/>
      <c r="EN199" s="136"/>
      <c r="EO199" s="136"/>
      <c r="EP199" s="136"/>
      <c r="EQ199" s="136"/>
      <c r="ER199" s="136"/>
      <c r="ES199" s="136"/>
      <c r="ET199" s="136"/>
      <c r="EU199" s="136"/>
      <c r="EV199" s="136"/>
      <c r="EW199" s="136"/>
      <c r="EX199" s="136"/>
      <c r="EY199" s="136"/>
      <c r="EZ199" s="136"/>
      <c r="FA199" s="136"/>
      <c r="FB199" s="136"/>
      <c r="FC199" s="136"/>
      <c r="FD199" s="136"/>
      <c r="FE199" s="136"/>
      <c r="FF199" s="136"/>
      <c r="FG199" s="136"/>
      <c r="FH199" s="136"/>
      <c r="FI199" s="136"/>
      <c r="FJ199" s="136"/>
      <c r="FK199" s="136"/>
      <c r="FL199" s="136"/>
      <c r="FM199" s="136"/>
      <c r="FN199" s="136"/>
      <c r="FO199" s="136"/>
      <c r="FP199" s="136"/>
      <c r="FQ199" s="136"/>
      <c r="FR199" s="136"/>
      <c r="FS199" s="136"/>
      <c r="FT199" s="136"/>
      <c r="FU199" s="136"/>
      <c r="FV199" s="136"/>
      <c r="FW199" s="136"/>
      <c r="FX199" s="136"/>
      <c r="FY199" s="136"/>
      <c r="FZ199" s="136"/>
      <c r="GA199" s="136"/>
      <c r="GB199" s="136"/>
      <c r="GC199" s="136"/>
      <c r="GD199" s="136"/>
      <c r="GE199" s="136"/>
      <c r="GF199" s="136"/>
      <c r="GG199" s="136"/>
      <c r="GH199" s="136"/>
      <c r="GI199" s="136"/>
      <c r="GJ199" s="136"/>
      <c r="GK199" s="136"/>
      <c r="GL199" s="136"/>
      <c r="GM199" s="136"/>
      <c r="GN199" s="136"/>
      <c r="GO199" s="136"/>
      <c r="GP199" s="136"/>
      <c r="GQ199" s="136"/>
      <c r="GR199" s="136"/>
      <c r="GS199" s="136"/>
      <c r="GT199" s="136"/>
      <c r="GU199" s="136"/>
      <c r="GV199" s="136"/>
      <c r="GW199" s="136"/>
      <c r="GX199" s="136"/>
      <c r="GY199" s="136"/>
      <c r="GZ199" s="136"/>
      <c r="HA199" s="136"/>
      <c r="HB199" s="136"/>
      <c r="HC199" s="136"/>
      <c r="HD199" s="136"/>
      <c r="HE199" s="136"/>
      <c r="HF199" s="136"/>
      <c r="HG199" s="136"/>
      <c r="HH199" s="136"/>
      <c r="HI199" s="136"/>
      <c r="HJ199" s="136"/>
      <c r="HK199" s="136"/>
      <c r="HL199" s="136"/>
      <c r="HM199" s="136"/>
      <c r="HN199" s="136"/>
      <c r="HO199" s="136"/>
      <c r="HP199" s="136"/>
      <c r="HQ199" s="136"/>
      <c r="HR199" s="136"/>
      <c r="HS199" s="136"/>
      <c r="HT199" s="136"/>
      <c r="HU199" s="136"/>
      <c r="HV199" s="136"/>
      <c r="HW199" s="136"/>
      <c r="HX199" s="136"/>
      <c r="HY199" s="136"/>
      <c r="HZ199" s="136"/>
      <c r="IA199" s="136"/>
      <c r="IB199" s="136"/>
      <c r="IC199" s="136"/>
      <c r="ID199" s="136"/>
      <c r="IE199" s="136"/>
      <c r="IF199" s="136"/>
      <c r="IG199" s="136"/>
      <c r="IH199" s="136"/>
      <c r="II199" s="136"/>
      <c r="IJ199" s="136"/>
      <c r="IK199" s="136"/>
      <c r="IL199" s="136"/>
      <c r="IM199" s="136"/>
      <c r="IN199" s="136"/>
      <c r="IO199" s="136"/>
    </row>
    <row r="200" spans="1:249">
      <c r="A200" s="10"/>
      <c r="B200" s="49"/>
      <c r="C200" s="10"/>
      <c r="D200" s="244"/>
      <c r="F200" s="84"/>
      <c r="G200" s="84"/>
      <c r="H200" s="84"/>
      <c r="K200" s="84"/>
      <c r="L200" s="84"/>
      <c r="M200" s="84"/>
      <c r="N200" s="193"/>
      <c r="O200" s="136"/>
      <c r="P200" s="136"/>
      <c r="Q200" s="136"/>
      <c r="R200" s="136"/>
      <c r="S200" s="136"/>
      <c r="T200" s="136"/>
      <c r="U200" s="136"/>
      <c r="V200" s="136"/>
      <c r="W200" s="136"/>
      <c r="X200" s="136"/>
      <c r="Y200" s="136"/>
      <c r="Z200" s="136"/>
      <c r="AA200" s="136"/>
      <c r="AB200" s="136"/>
      <c r="AC200" s="136"/>
      <c r="AD200" s="136"/>
      <c r="AE200" s="136"/>
      <c r="AF200" s="136"/>
      <c r="AG200" s="136"/>
      <c r="AH200" s="136"/>
      <c r="AI200" s="136"/>
      <c r="AJ200" s="136"/>
      <c r="AK200" s="136"/>
      <c r="AL200" s="136"/>
      <c r="AM200" s="136"/>
      <c r="AN200" s="136"/>
      <c r="AO200" s="136"/>
      <c r="AP200" s="136"/>
      <c r="AQ200" s="136"/>
      <c r="AR200" s="136"/>
      <c r="AS200" s="136"/>
      <c r="AT200" s="136"/>
      <c r="AU200" s="136"/>
      <c r="AV200" s="136"/>
      <c r="AW200" s="136"/>
      <c r="AX200" s="136"/>
      <c r="AY200" s="136"/>
      <c r="AZ200" s="136"/>
      <c r="BA200" s="136"/>
      <c r="BB200" s="136"/>
      <c r="BC200" s="136"/>
      <c r="BD200" s="136"/>
      <c r="BE200" s="136"/>
      <c r="BF200" s="136"/>
      <c r="BG200" s="136"/>
      <c r="BH200" s="136"/>
      <c r="BI200" s="136"/>
      <c r="BJ200" s="136"/>
      <c r="BK200" s="136"/>
      <c r="BL200" s="136"/>
      <c r="BM200" s="136"/>
      <c r="BN200" s="136"/>
      <c r="BO200" s="136"/>
      <c r="BP200" s="136"/>
      <c r="BQ200" s="136"/>
      <c r="BR200" s="136"/>
      <c r="BS200" s="136"/>
      <c r="BT200" s="136"/>
      <c r="BU200" s="136"/>
      <c r="BV200" s="136"/>
      <c r="BW200" s="136"/>
      <c r="BX200" s="136"/>
      <c r="BY200" s="136"/>
      <c r="BZ200" s="136"/>
      <c r="CA200" s="136"/>
      <c r="CB200" s="136"/>
      <c r="CC200" s="136"/>
      <c r="CD200" s="136"/>
      <c r="CE200" s="136"/>
      <c r="CF200" s="136"/>
      <c r="CG200" s="136"/>
      <c r="CH200" s="136"/>
      <c r="CI200" s="136"/>
      <c r="CJ200" s="136"/>
      <c r="CK200" s="136"/>
      <c r="CL200" s="136"/>
      <c r="CM200" s="136"/>
      <c r="CN200" s="136"/>
      <c r="CO200" s="136"/>
      <c r="CP200" s="136"/>
      <c r="CQ200" s="136"/>
      <c r="CR200" s="136"/>
      <c r="CS200" s="136"/>
      <c r="CT200" s="136"/>
      <c r="CU200" s="136"/>
      <c r="CV200" s="136"/>
      <c r="CW200" s="136"/>
      <c r="CX200" s="136"/>
      <c r="CY200" s="136"/>
      <c r="CZ200" s="136"/>
      <c r="DA200" s="136"/>
      <c r="DB200" s="136"/>
      <c r="DC200" s="136"/>
      <c r="DD200" s="136"/>
      <c r="DE200" s="136"/>
      <c r="DF200" s="136"/>
      <c r="DG200" s="136"/>
      <c r="DH200" s="136"/>
      <c r="DI200" s="136"/>
      <c r="DJ200" s="136"/>
      <c r="DK200" s="136"/>
      <c r="DL200" s="136"/>
      <c r="DM200" s="136"/>
      <c r="DN200" s="136"/>
      <c r="DO200" s="136"/>
      <c r="DP200" s="136"/>
      <c r="DQ200" s="136"/>
      <c r="DR200" s="136"/>
      <c r="DS200" s="136"/>
      <c r="DT200" s="136"/>
      <c r="DU200" s="136"/>
      <c r="DV200" s="136"/>
      <c r="DW200" s="136"/>
      <c r="DX200" s="136"/>
      <c r="DY200" s="136"/>
      <c r="DZ200" s="136"/>
      <c r="EA200" s="136"/>
      <c r="EB200" s="136"/>
      <c r="EC200" s="136"/>
      <c r="ED200" s="136"/>
      <c r="EE200" s="136"/>
      <c r="EF200" s="136"/>
      <c r="EG200" s="136"/>
      <c r="EH200" s="136"/>
      <c r="EI200" s="136"/>
      <c r="EJ200" s="136"/>
      <c r="EK200" s="136"/>
      <c r="EL200" s="136"/>
      <c r="EM200" s="136"/>
      <c r="EN200" s="136"/>
      <c r="EO200" s="136"/>
      <c r="EP200" s="136"/>
      <c r="EQ200" s="136"/>
      <c r="ER200" s="136"/>
      <c r="ES200" s="136"/>
      <c r="ET200" s="136"/>
      <c r="EU200" s="136"/>
      <c r="EV200" s="136"/>
      <c r="EW200" s="136"/>
      <c r="EX200" s="136"/>
      <c r="EY200" s="136"/>
      <c r="EZ200" s="136"/>
      <c r="FA200" s="136"/>
      <c r="FB200" s="136"/>
      <c r="FC200" s="136"/>
      <c r="FD200" s="136"/>
      <c r="FE200" s="136"/>
      <c r="FF200" s="136"/>
      <c r="FG200" s="136"/>
      <c r="FH200" s="136"/>
      <c r="FI200" s="136"/>
      <c r="FJ200" s="136"/>
      <c r="FK200" s="136"/>
      <c r="FL200" s="136"/>
      <c r="FM200" s="136"/>
      <c r="FN200" s="136"/>
      <c r="FO200" s="136"/>
      <c r="FP200" s="136"/>
      <c r="FQ200" s="136"/>
      <c r="FR200" s="136"/>
      <c r="FS200" s="136"/>
      <c r="FT200" s="136"/>
      <c r="FU200" s="136"/>
      <c r="FV200" s="136"/>
      <c r="FW200" s="136"/>
      <c r="FX200" s="136"/>
      <c r="FY200" s="136"/>
      <c r="FZ200" s="136"/>
      <c r="GA200" s="136"/>
      <c r="GB200" s="136"/>
      <c r="GC200" s="136"/>
      <c r="GD200" s="136"/>
      <c r="GE200" s="136"/>
      <c r="GF200" s="136"/>
      <c r="GG200" s="136"/>
      <c r="GH200" s="136"/>
      <c r="GI200" s="136"/>
      <c r="GJ200" s="136"/>
      <c r="GK200" s="136"/>
      <c r="GL200" s="136"/>
      <c r="GM200" s="136"/>
      <c r="GN200" s="136"/>
      <c r="GO200" s="136"/>
      <c r="GP200" s="136"/>
      <c r="GQ200" s="136"/>
      <c r="GR200" s="136"/>
      <c r="GS200" s="136"/>
      <c r="GT200" s="136"/>
      <c r="GU200" s="136"/>
      <c r="GV200" s="136"/>
      <c r="GW200" s="136"/>
      <c r="GX200" s="136"/>
      <c r="GY200" s="136"/>
      <c r="GZ200" s="136"/>
      <c r="HA200" s="136"/>
      <c r="HB200" s="136"/>
      <c r="HC200" s="136"/>
      <c r="HD200" s="136"/>
      <c r="HE200" s="136"/>
      <c r="HF200" s="136"/>
      <c r="HG200" s="136"/>
      <c r="HH200" s="136"/>
      <c r="HI200" s="136"/>
      <c r="HJ200" s="136"/>
      <c r="HK200" s="136"/>
      <c r="HL200" s="136"/>
      <c r="HM200" s="136"/>
      <c r="HN200" s="136"/>
      <c r="HO200" s="136"/>
      <c r="HP200" s="136"/>
      <c r="HQ200" s="136"/>
      <c r="HR200" s="136"/>
      <c r="HS200" s="136"/>
      <c r="HT200" s="136"/>
      <c r="HU200" s="136"/>
      <c r="HV200" s="136"/>
      <c r="HW200" s="136"/>
      <c r="HX200" s="136"/>
      <c r="HY200" s="136"/>
      <c r="HZ200" s="136"/>
      <c r="IA200" s="136"/>
      <c r="IB200" s="136"/>
      <c r="IC200" s="136"/>
      <c r="ID200" s="136"/>
      <c r="IE200" s="136"/>
      <c r="IF200" s="136"/>
      <c r="IG200" s="136"/>
      <c r="IH200" s="136"/>
      <c r="II200" s="136"/>
      <c r="IJ200" s="136"/>
      <c r="IK200" s="136"/>
      <c r="IL200" s="136"/>
      <c r="IM200" s="136"/>
      <c r="IN200" s="136"/>
      <c r="IO200" s="136"/>
    </row>
    <row r="201" spans="1:249">
      <c r="A201" s="10"/>
      <c r="B201" s="49"/>
      <c r="C201" s="10"/>
      <c r="D201" s="244"/>
      <c r="F201" s="84"/>
      <c r="G201" s="84"/>
      <c r="H201" s="84"/>
      <c r="K201" s="84"/>
      <c r="L201" s="84"/>
      <c r="M201" s="84"/>
      <c r="N201" s="193"/>
      <c r="O201" s="136"/>
      <c r="P201" s="136"/>
      <c r="Q201" s="136"/>
      <c r="R201" s="136"/>
      <c r="S201" s="136"/>
      <c r="T201" s="136"/>
      <c r="U201" s="136"/>
      <c r="V201" s="136"/>
      <c r="W201" s="136"/>
      <c r="X201" s="136"/>
      <c r="Y201" s="136"/>
      <c r="Z201" s="136"/>
      <c r="AA201" s="136"/>
      <c r="AB201" s="136"/>
      <c r="AC201" s="136"/>
      <c r="AD201" s="136"/>
      <c r="AE201" s="136"/>
      <c r="AF201" s="136"/>
      <c r="AG201" s="136"/>
      <c r="AH201" s="136"/>
      <c r="AI201" s="136"/>
      <c r="AJ201" s="136"/>
      <c r="AK201" s="136"/>
      <c r="AL201" s="136"/>
      <c r="AM201" s="136"/>
      <c r="AN201" s="136"/>
      <c r="AO201" s="136"/>
      <c r="AP201" s="136"/>
      <c r="AQ201" s="136"/>
      <c r="AR201" s="136"/>
      <c r="AS201" s="136"/>
      <c r="AT201" s="136"/>
      <c r="AU201" s="136"/>
      <c r="AV201" s="136"/>
      <c r="AW201" s="136"/>
      <c r="AX201" s="136"/>
      <c r="AY201" s="136"/>
      <c r="AZ201" s="136"/>
      <c r="BA201" s="136"/>
      <c r="BB201" s="136"/>
      <c r="BC201" s="136"/>
      <c r="BD201" s="136"/>
      <c r="BE201" s="136"/>
      <c r="BF201" s="136"/>
      <c r="BG201" s="136"/>
      <c r="BH201" s="136"/>
      <c r="BI201" s="136"/>
      <c r="BJ201" s="136"/>
      <c r="BK201" s="136"/>
      <c r="BL201" s="136"/>
      <c r="BM201" s="136"/>
      <c r="BN201" s="136"/>
      <c r="BO201" s="136"/>
      <c r="BP201" s="136"/>
      <c r="BQ201" s="136"/>
      <c r="BR201" s="136"/>
      <c r="BS201" s="136"/>
      <c r="BT201" s="136"/>
      <c r="BU201" s="136"/>
      <c r="BV201" s="136"/>
      <c r="BW201" s="136"/>
      <c r="BX201" s="136"/>
      <c r="BY201" s="136"/>
      <c r="BZ201" s="136"/>
      <c r="CA201" s="136"/>
      <c r="CB201" s="136"/>
      <c r="CC201" s="136"/>
      <c r="CD201" s="136"/>
      <c r="CE201" s="136"/>
      <c r="CF201" s="136"/>
      <c r="CG201" s="136"/>
      <c r="CH201" s="136"/>
      <c r="CI201" s="136"/>
      <c r="CJ201" s="136"/>
      <c r="CK201" s="136"/>
      <c r="CL201" s="136"/>
      <c r="CM201" s="136"/>
      <c r="CN201" s="136"/>
      <c r="CO201" s="136"/>
      <c r="CP201" s="136"/>
      <c r="CQ201" s="136"/>
      <c r="CR201" s="136"/>
      <c r="CS201" s="136"/>
      <c r="CT201" s="136"/>
      <c r="CU201" s="136"/>
      <c r="CV201" s="136"/>
      <c r="CW201" s="136"/>
      <c r="CX201" s="136"/>
      <c r="CY201" s="136"/>
      <c r="CZ201" s="136"/>
      <c r="DA201" s="136"/>
      <c r="DB201" s="136"/>
      <c r="DC201" s="136"/>
      <c r="DD201" s="136"/>
      <c r="DE201" s="136"/>
      <c r="DF201" s="136"/>
      <c r="DG201" s="136"/>
      <c r="DH201" s="136"/>
      <c r="DI201" s="136"/>
      <c r="DJ201" s="136"/>
      <c r="DK201" s="136"/>
      <c r="DL201" s="136"/>
      <c r="DM201" s="136"/>
      <c r="DN201" s="136"/>
      <c r="DO201" s="136"/>
      <c r="DP201" s="136"/>
      <c r="DQ201" s="136"/>
      <c r="DR201" s="136"/>
      <c r="DS201" s="136"/>
      <c r="DT201" s="136"/>
      <c r="DU201" s="136"/>
      <c r="DV201" s="136"/>
      <c r="DW201" s="136"/>
      <c r="DX201" s="136"/>
      <c r="DY201" s="136"/>
      <c r="DZ201" s="136"/>
      <c r="EA201" s="136"/>
      <c r="EB201" s="136"/>
      <c r="EC201" s="136"/>
      <c r="ED201" s="136"/>
      <c r="EE201" s="136"/>
      <c r="EF201" s="136"/>
      <c r="EG201" s="136"/>
      <c r="EH201" s="136"/>
      <c r="EI201" s="136"/>
      <c r="EJ201" s="136"/>
      <c r="EK201" s="136"/>
      <c r="EL201" s="136"/>
      <c r="EM201" s="136"/>
      <c r="EN201" s="136"/>
      <c r="EO201" s="136"/>
      <c r="EP201" s="136"/>
      <c r="EQ201" s="136"/>
      <c r="ER201" s="136"/>
      <c r="ES201" s="136"/>
      <c r="ET201" s="136"/>
      <c r="EU201" s="136"/>
      <c r="EV201" s="136"/>
      <c r="EW201" s="136"/>
      <c r="EX201" s="136"/>
      <c r="EY201" s="136"/>
      <c r="EZ201" s="136"/>
      <c r="FA201" s="136"/>
      <c r="FB201" s="136"/>
      <c r="FC201" s="136"/>
      <c r="FD201" s="136"/>
      <c r="FE201" s="136"/>
      <c r="FF201" s="136"/>
      <c r="FG201" s="136"/>
      <c r="FH201" s="136"/>
      <c r="FI201" s="136"/>
      <c r="FJ201" s="136"/>
      <c r="FK201" s="136"/>
      <c r="FL201" s="136"/>
      <c r="FM201" s="136"/>
      <c r="FN201" s="136"/>
      <c r="FO201" s="136"/>
      <c r="FP201" s="136"/>
      <c r="FQ201" s="136"/>
      <c r="FR201" s="136"/>
      <c r="FS201" s="136"/>
      <c r="FT201" s="136"/>
      <c r="FU201" s="136"/>
      <c r="FV201" s="136"/>
      <c r="FW201" s="136"/>
      <c r="FX201" s="136"/>
      <c r="FY201" s="136"/>
      <c r="FZ201" s="136"/>
      <c r="GA201" s="136"/>
      <c r="GB201" s="136"/>
      <c r="GC201" s="136"/>
      <c r="GD201" s="136"/>
      <c r="GE201" s="136"/>
      <c r="GF201" s="136"/>
      <c r="GG201" s="136"/>
      <c r="GH201" s="136"/>
      <c r="GI201" s="136"/>
      <c r="GJ201" s="136"/>
      <c r="GK201" s="136"/>
      <c r="GL201" s="136"/>
      <c r="GM201" s="136"/>
      <c r="GN201" s="136"/>
      <c r="GO201" s="136"/>
      <c r="GP201" s="136"/>
      <c r="GQ201" s="136"/>
      <c r="GR201" s="136"/>
      <c r="GS201" s="136"/>
      <c r="GT201" s="136"/>
      <c r="GU201" s="136"/>
      <c r="GV201" s="136"/>
      <c r="GW201" s="136"/>
      <c r="GX201" s="136"/>
      <c r="GY201" s="136"/>
      <c r="GZ201" s="136"/>
      <c r="HA201" s="136"/>
      <c r="HB201" s="136"/>
      <c r="HC201" s="136"/>
      <c r="HD201" s="136"/>
      <c r="HE201" s="136"/>
      <c r="HF201" s="136"/>
      <c r="HG201" s="136"/>
      <c r="HH201" s="136"/>
      <c r="HI201" s="136"/>
      <c r="HJ201" s="136"/>
      <c r="HK201" s="136"/>
      <c r="HL201" s="136"/>
      <c r="HM201" s="136"/>
      <c r="HN201" s="136"/>
      <c r="HO201" s="136"/>
      <c r="HP201" s="136"/>
      <c r="HQ201" s="136"/>
      <c r="HR201" s="136"/>
      <c r="HS201" s="136"/>
      <c r="HT201" s="136"/>
      <c r="HU201" s="136"/>
      <c r="HV201" s="136"/>
      <c r="HW201" s="136"/>
      <c r="HX201" s="136"/>
      <c r="HY201" s="136"/>
      <c r="HZ201" s="136"/>
      <c r="IA201" s="136"/>
      <c r="IB201" s="136"/>
      <c r="IC201" s="136"/>
      <c r="ID201" s="136"/>
      <c r="IE201" s="136"/>
      <c r="IF201" s="136"/>
      <c r="IG201" s="136"/>
      <c r="IH201" s="136"/>
      <c r="II201" s="136"/>
      <c r="IJ201" s="136"/>
      <c r="IK201" s="136"/>
      <c r="IL201" s="136"/>
      <c r="IM201" s="136"/>
      <c r="IN201" s="136"/>
      <c r="IO201" s="136"/>
    </row>
    <row r="202" spans="1:249">
      <c r="A202" s="10"/>
      <c r="B202" s="49"/>
      <c r="C202" s="10"/>
      <c r="D202" s="244"/>
      <c r="F202" s="84"/>
      <c r="G202" s="84"/>
      <c r="H202" s="84"/>
      <c r="K202" s="84"/>
      <c r="L202" s="84"/>
      <c r="M202" s="84"/>
      <c r="N202" s="193"/>
      <c r="O202" s="136"/>
      <c r="P202" s="136"/>
      <c r="Q202" s="136"/>
      <c r="R202" s="136"/>
      <c r="S202" s="136"/>
      <c r="T202" s="136"/>
      <c r="U202" s="136"/>
      <c r="V202" s="136"/>
      <c r="W202" s="136"/>
      <c r="X202" s="136"/>
      <c r="Y202" s="136"/>
      <c r="Z202" s="136"/>
      <c r="AA202" s="136"/>
      <c r="AB202" s="136"/>
      <c r="AC202" s="136"/>
      <c r="AD202" s="136"/>
      <c r="AE202" s="136"/>
      <c r="AF202" s="136"/>
      <c r="AG202" s="136"/>
      <c r="AH202" s="136"/>
      <c r="AI202" s="136"/>
      <c r="AJ202" s="136"/>
      <c r="AK202" s="136"/>
      <c r="AL202" s="136"/>
      <c r="AM202" s="136"/>
      <c r="AN202" s="136"/>
      <c r="AO202" s="136"/>
      <c r="AP202" s="136"/>
      <c r="AQ202" s="136"/>
      <c r="AR202" s="136"/>
      <c r="AS202" s="136"/>
      <c r="AT202" s="136"/>
      <c r="AU202" s="136"/>
      <c r="AV202" s="136"/>
      <c r="AW202" s="136"/>
      <c r="AX202" s="136"/>
      <c r="AY202" s="136"/>
      <c r="AZ202" s="136"/>
      <c r="BA202" s="136"/>
      <c r="BB202" s="136"/>
      <c r="BC202" s="136"/>
      <c r="BD202" s="136"/>
      <c r="BE202" s="136"/>
      <c r="BF202" s="136"/>
      <c r="BG202" s="136"/>
      <c r="BH202" s="136"/>
      <c r="BI202" s="136"/>
      <c r="BJ202" s="136"/>
      <c r="BK202" s="136"/>
      <c r="BL202" s="136"/>
      <c r="BM202" s="136"/>
      <c r="BN202" s="136"/>
      <c r="BO202" s="136"/>
      <c r="BP202" s="136"/>
      <c r="BQ202" s="136"/>
      <c r="BR202" s="136"/>
      <c r="BS202" s="136"/>
      <c r="BT202" s="136"/>
      <c r="BU202" s="136"/>
      <c r="BV202" s="136"/>
      <c r="BW202" s="136"/>
      <c r="BX202" s="136"/>
      <c r="BY202" s="136"/>
      <c r="BZ202" s="136"/>
      <c r="CA202" s="136"/>
      <c r="CB202" s="136"/>
      <c r="CC202" s="136"/>
      <c r="CD202" s="136"/>
      <c r="CE202" s="136"/>
      <c r="CF202" s="136"/>
      <c r="CG202" s="136"/>
      <c r="CH202" s="136"/>
      <c r="CI202" s="136"/>
      <c r="CJ202" s="136"/>
      <c r="CK202" s="136"/>
      <c r="CL202" s="136"/>
      <c r="CM202" s="136"/>
      <c r="CN202" s="136"/>
      <c r="CO202" s="136"/>
      <c r="CP202" s="136"/>
      <c r="CQ202" s="136"/>
      <c r="CR202" s="136"/>
      <c r="CS202" s="136"/>
      <c r="CT202" s="136"/>
      <c r="CU202" s="136"/>
      <c r="CV202" s="136"/>
      <c r="CW202" s="136"/>
      <c r="CX202" s="136"/>
      <c r="CY202" s="136"/>
      <c r="CZ202" s="136"/>
      <c r="DA202" s="136"/>
      <c r="DB202" s="136"/>
      <c r="DC202" s="136"/>
      <c r="DD202" s="136"/>
      <c r="DE202" s="136"/>
      <c r="DF202" s="136"/>
      <c r="DG202" s="136"/>
      <c r="DH202" s="136"/>
      <c r="DI202" s="136"/>
      <c r="DJ202" s="136"/>
      <c r="DK202" s="136"/>
      <c r="DL202" s="136"/>
      <c r="DM202" s="136"/>
      <c r="DN202" s="136"/>
      <c r="DO202" s="136"/>
      <c r="DP202" s="136"/>
      <c r="DQ202" s="136"/>
      <c r="DR202" s="136"/>
      <c r="DS202" s="136"/>
      <c r="DT202" s="136"/>
      <c r="DU202" s="136"/>
      <c r="DV202" s="136"/>
      <c r="DW202" s="136"/>
      <c r="DX202" s="136"/>
      <c r="DY202" s="136"/>
      <c r="DZ202" s="136"/>
      <c r="EA202" s="136"/>
      <c r="EB202" s="136"/>
      <c r="EC202" s="136"/>
      <c r="ED202" s="136"/>
      <c r="EE202" s="136"/>
      <c r="EF202" s="136"/>
      <c r="EG202" s="136"/>
      <c r="EH202" s="136"/>
      <c r="EI202" s="136"/>
      <c r="EJ202" s="136"/>
      <c r="EK202" s="136"/>
      <c r="EL202" s="136"/>
      <c r="EM202" s="136"/>
      <c r="EN202" s="136"/>
      <c r="EO202" s="136"/>
      <c r="EP202" s="136"/>
      <c r="EQ202" s="136"/>
      <c r="ER202" s="136"/>
      <c r="ES202" s="136"/>
      <c r="ET202" s="136"/>
      <c r="EU202" s="136"/>
      <c r="EV202" s="136"/>
      <c r="EW202" s="136"/>
      <c r="EX202" s="136"/>
      <c r="EY202" s="136"/>
      <c r="EZ202" s="136"/>
      <c r="FA202" s="136"/>
      <c r="FB202" s="136"/>
      <c r="FC202" s="136"/>
      <c r="FD202" s="136"/>
      <c r="FE202" s="136"/>
      <c r="FF202" s="136"/>
      <c r="FG202" s="136"/>
      <c r="FH202" s="136"/>
      <c r="FI202" s="136"/>
      <c r="FJ202" s="136"/>
      <c r="FK202" s="136"/>
      <c r="FL202" s="136"/>
      <c r="FM202" s="136"/>
      <c r="FN202" s="136"/>
      <c r="FO202" s="136"/>
      <c r="FP202" s="136"/>
      <c r="FQ202" s="136"/>
      <c r="FR202" s="136"/>
      <c r="FS202" s="136"/>
      <c r="FT202" s="136"/>
      <c r="FU202" s="136"/>
      <c r="FV202" s="136"/>
      <c r="FW202" s="136"/>
      <c r="FX202" s="136"/>
      <c r="FY202" s="136"/>
      <c r="FZ202" s="136"/>
      <c r="GA202" s="136"/>
      <c r="GB202" s="136"/>
      <c r="GC202" s="136"/>
      <c r="GD202" s="136"/>
      <c r="GE202" s="136"/>
      <c r="GF202" s="136"/>
      <c r="GG202" s="136"/>
      <c r="GH202" s="136"/>
      <c r="GI202" s="136"/>
      <c r="GJ202" s="136"/>
      <c r="GK202" s="136"/>
      <c r="GL202" s="136"/>
      <c r="GM202" s="136"/>
      <c r="GN202" s="136"/>
      <c r="GO202" s="136"/>
      <c r="GP202" s="136"/>
      <c r="GQ202" s="136"/>
      <c r="GR202" s="136"/>
      <c r="GS202" s="136"/>
      <c r="GT202" s="136"/>
      <c r="GU202" s="136"/>
      <c r="GV202" s="136"/>
      <c r="GW202" s="136"/>
      <c r="GX202" s="136"/>
      <c r="GY202" s="136"/>
      <c r="GZ202" s="136"/>
      <c r="HA202" s="136"/>
      <c r="HB202" s="136"/>
      <c r="HC202" s="136"/>
      <c r="HD202" s="136"/>
      <c r="HE202" s="136"/>
      <c r="HF202" s="136"/>
      <c r="HG202" s="136"/>
      <c r="HH202" s="136"/>
      <c r="HI202" s="136"/>
      <c r="HJ202" s="136"/>
      <c r="HK202" s="136"/>
      <c r="HL202" s="136"/>
      <c r="HM202" s="136"/>
      <c r="HN202" s="136"/>
      <c r="HO202" s="136"/>
      <c r="HP202" s="136"/>
      <c r="HQ202" s="136"/>
      <c r="HR202" s="136"/>
      <c r="HS202" s="136"/>
      <c r="HT202" s="136"/>
      <c r="HU202" s="136"/>
      <c r="HV202" s="136"/>
      <c r="HW202" s="136"/>
      <c r="HX202" s="136"/>
      <c r="HY202" s="136"/>
      <c r="HZ202" s="136"/>
      <c r="IA202" s="136"/>
      <c r="IB202" s="136"/>
      <c r="IC202" s="136"/>
      <c r="ID202" s="136"/>
      <c r="IE202" s="136"/>
      <c r="IF202" s="136"/>
      <c r="IG202" s="136"/>
      <c r="IH202" s="136"/>
      <c r="II202" s="136"/>
      <c r="IJ202" s="136"/>
      <c r="IK202" s="136"/>
      <c r="IL202" s="136"/>
      <c r="IM202" s="136"/>
      <c r="IN202" s="136"/>
      <c r="IO202" s="136"/>
    </row>
    <row r="203" spans="1:249">
      <c r="A203" s="10"/>
      <c r="B203" s="49"/>
      <c r="C203" s="10"/>
      <c r="D203" s="244"/>
    </row>
    <row r="204" spans="1:249">
      <c r="A204" s="10"/>
      <c r="B204" s="49"/>
      <c r="C204" s="10"/>
      <c r="D204" s="244"/>
    </row>
    <row r="205" spans="1:249">
      <c r="A205" s="10"/>
      <c r="B205" s="49"/>
      <c r="C205" s="10"/>
      <c r="D205" s="244"/>
    </row>
    <row r="206" spans="1:249">
      <c r="A206" s="10"/>
      <c r="B206" s="49"/>
      <c r="C206" s="10"/>
      <c r="D206" s="244"/>
    </row>
    <row r="207" spans="1:249">
      <c r="A207" s="10"/>
      <c r="B207" s="49"/>
      <c r="C207" s="10"/>
      <c r="D207" s="244"/>
    </row>
    <row r="208" spans="1:249">
      <c r="A208" s="10"/>
      <c r="B208" s="49"/>
      <c r="C208" s="10"/>
      <c r="D208" s="244"/>
    </row>
    <row r="209" spans="1:14">
      <c r="A209" s="10"/>
      <c r="B209" s="49"/>
      <c r="C209" s="10"/>
      <c r="D209" s="244"/>
    </row>
    <row r="210" spans="1:14">
      <c r="A210" s="10"/>
      <c r="B210" s="49"/>
      <c r="C210" s="10"/>
      <c r="D210" s="244"/>
    </row>
    <row r="211" spans="1:14" s="4" customFormat="1">
      <c r="A211" s="10"/>
      <c r="B211" s="49"/>
      <c r="C211" s="10"/>
      <c r="D211" s="244"/>
      <c r="F211" s="5"/>
      <c r="G211" s="5"/>
      <c r="H211" s="5"/>
      <c r="I211" s="6"/>
      <c r="K211" s="5"/>
      <c r="L211" s="5"/>
      <c r="M211" s="5"/>
      <c r="N211" s="6"/>
    </row>
    <row r="212" spans="1:14">
      <c r="A212" s="10"/>
      <c r="B212" s="49"/>
      <c r="C212" s="10"/>
      <c r="D212" s="244"/>
    </row>
    <row r="213" spans="1:14">
      <c r="A213" s="10"/>
      <c r="B213" s="49"/>
      <c r="C213" s="10"/>
      <c r="D213" s="244"/>
    </row>
    <row r="214" spans="1:14">
      <c r="A214" s="10"/>
      <c r="B214" s="49"/>
      <c r="C214" s="10"/>
      <c r="D214" s="244"/>
    </row>
    <row r="215" spans="1:14">
      <c r="A215" s="10"/>
      <c r="B215" s="49"/>
      <c r="C215" s="10"/>
      <c r="D215" s="244"/>
    </row>
    <row r="216" spans="1:14">
      <c r="A216" s="10"/>
      <c r="B216" s="49"/>
      <c r="C216" s="10"/>
      <c r="D216" s="244"/>
    </row>
    <row r="217" spans="1:14">
      <c r="A217" s="10"/>
      <c r="B217" s="49"/>
      <c r="C217" s="10"/>
      <c r="D217" s="244"/>
    </row>
    <row r="218" spans="1:14">
      <c r="A218" s="10"/>
      <c r="B218" s="49"/>
      <c r="C218" s="10"/>
      <c r="D218" s="244"/>
    </row>
    <row r="219" spans="1:14">
      <c r="A219" s="10"/>
      <c r="B219" s="49"/>
      <c r="C219" s="10"/>
      <c r="D219" s="244"/>
    </row>
    <row r="220" spans="1:14">
      <c r="A220" s="10"/>
      <c r="B220" s="49"/>
      <c r="C220" s="10"/>
      <c r="D220" s="244"/>
    </row>
    <row r="221" spans="1:14">
      <c r="A221" s="10"/>
      <c r="B221" s="3"/>
      <c r="C221" s="10"/>
      <c r="D221" s="245"/>
    </row>
  </sheetData>
  <mergeCells count="20">
    <mergeCell ref="A170:B170"/>
    <mergeCell ref="A164:B164"/>
    <mergeCell ref="A145:B145"/>
    <mergeCell ref="A131:B131"/>
    <mergeCell ref="A125:B125"/>
    <mergeCell ref="A3:L3"/>
    <mergeCell ref="A160:B160"/>
    <mergeCell ref="A34:B34"/>
    <mergeCell ref="A49:B49"/>
    <mergeCell ref="A58:B58"/>
    <mergeCell ref="A67:B67"/>
    <mergeCell ref="A13:B13"/>
    <mergeCell ref="A19:B19"/>
    <mergeCell ref="A26:B26"/>
    <mergeCell ref="A74:B74"/>
    <mergeCell ref="A118:B118"/>
    <mergeCell ref="A100:B100"/>
    <mergeCell ref="A114:B114"/>
    <mergeCell ref="A82:B82"/>
    <mergeCell ref="A92:B92"/>
  </mergeCells>
  <phoneticPr fontId="0" type="noConversion"/>
  <printOptions horizontalCentered="1"/>
  <pageMargins left="0.23622047244094491" right="0.27559055118110237" top="0.39370078740157483" bottom="0.31496062992125984" header="0.31496062992125984" footer="0.31496062992125984"/>
  <pageSetup paperSize="9" scale="61" orientation="landscape" r:id="rId1"/>
  <rowBreaks count="4" manualBreakCount="4">
    <brk id="58" max="13" man="1"/>
    <brk id="92" max="13" man="1"/>
    <brk id="126" max="13" man="1"/>
    <brk id="160" max="13" man="1"/>
  </rowBreaks>
  <ignoredErrors>
    <ignoredError sqref="I19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66DA4AC71D6F41B2E9222263226458" ma:contentTypeVersion="0" ma:contentTypeDescription="Create a new document." ma:contentTypeScope="" ma:versionID="7c787eacdd943e26ec22135a9cc062a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317A4234-5554-4FDB-9380-191B0AACAD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4C6A54-D0EA-45EF-8772-F5B87793B0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7C7ED9B-68E4-495B-BFED-FB8F426ECC9B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korisnici po županijama31122011</vt:lpstr>
      <vt:lpstr>'korisnici po županijama31122011'!Print_Area</vt:lpstr>
      <vt:lpstr>'korisnici po županijama31122011'!Print_Titles</vt:lpstr>
    </vt:vector>
  </TitlesOfParts>
  <Company>RH-TDU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gordana.despot</dc:creator>
  <cp:lastModifiedBy>nzrinusic</cp:lastModifiedBy>
  <cp:lastPrinted>2012-07-20T07:17:30Z</cp:lastPrinted>
  <dcterms:created xsi:type="dcterms:W3CDTF">2007-04-27T12:18:11Z</dcterms:created>
  <dcterms:modified xsi:type="dcterms:W3CDTF">2012-07-20T07:17:34Z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0x0101005E66DA4AC71D6F41B2E9222263226458</vt:lpwstr>
  </property>
</Properties>
</file>